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fellesorganisasjonen.sharepoint.com/sites/FOVestland-Fylkesavdeling/Shared Documents/Avdeling FO Vestland/REPRESENTANTSKAPET/2026/REPRESENTANTSKAP 1 - 28.01.26/"/>
    </mc:Choice>
  </mc:AlternateContent>
  <xr:revisionPtr revIDLastSave="30" documentId="8_{3A1FF934-F2EE-4544-AE32-3FAFCC56549F}" xr6:coauthVersionLast="47" xr6:coauthVersionMax="47" xr10:uidLastSave="{66FE9CDB-EECD-4728-B030-0E7F1E239BC4}"/>
  <bookViews>
    <workbookView xWindow="-110" yWindow="-110" windowWidth="19420" windowHeight="11500" xr2:uid="{00000000-000D-0000-FFFF-FFFF00000000}"/>
  </bookViews>
  <sheets>
    <sheet name="Resultatrappor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7" i="1" l="1"/>
  <c r="B6" i="1"/>
  <c r="C34" i="1"/>
  <c r="C47" i="1"/>
  <c r="C109" i="1"/>
  <c r="C105" i="1"/>
  <c r="C95" i="1"/>
  <c r="C73" i="1"/>
  <c r="C61" i="1"/>
  <c r="C52" i="1"/>
  <c r="C43" i="1"/>
  <c r="C19" i="1"/>
  <c r="I1" i="1"/>
  <c r="B9" i="1" s="1"/>
  <c r="C104" i="1" l="1"/>
  <c r="C99" i="1"/>
  <c r="C101" i="1" l="1"/>
  <c r="C112" i="1" s="1"/>
</calcChain>
</file>

<file path=xl/sharedStrings.xml><?xml version="1.0" encoding="utf-8"?>
<sst xmlns="http://schemas.openxmlformats.org/spreadsheetml/2006/main" count="97" uniqueCount="97">
  <si>
    <t>Fellesorganisasjonen Vestland</t>
  </si>
  <si>
    <t>Periode:</t>
  </si>
  <si>
    <t>Resultatregnskap med Budsjett.</t>
  </si>
  <si>
    <t>Ideell forbruks %:</t>
  </si>
  <si>
    <t>Kontonr</t>
  </si>
  <si>
    <t>INNTEKTER</t>
  </si>
  <si>
    <t>Budsjett totalt</t>
  </si>
  <si>
    <t>Salgsinntekter, avg.pliktig høy sats</t>
  </si>
  <si>
    <t>FO Sentralt Tilskudd</t>
  </si>
  <si>
    <t>Diverse Refusjoner</t>
  </si>
  <si>
    <t>FO Sentralt KS OU Midler</t>
  </si>
  <si>
    <t>FO Sentralt OU Midler &amp; andre refusjoner</t>
  </si>
  <si>
    <t>SUM INNTEKTER</t>
  </si>
  <si>
    <t>Formål</t>
  </si>
  <si>
    <t>UTGIFTER</t>
  </si>
  <si>
    <t>Budsjett 2026</t>
  </si>
  <si>
    <t>Årsmøte</t>
  </si>
  <si>
    <t>Rep.skap</t>
  </si>
  <si>
    <t>Styret</t>
  </si>
  <si>
    <t>AU</t>
  </si>
  <si>
    <t>Valgkomité</t>
  </si>
  <si>
    <t>Kontrollkomité</t>
  </si>
  <si>
    <t>Politiske utvalg - andre</t>
  </si>
  <si>
    <t>Samarbeidsmøter med andre FO avdelinger</t>
  </si>
  <si>
    <t>AD HOC arbeid</t>
  </si>
  <si>
    <t>FO VESTLAND INTERNT</t>
  </si>
  <si>
    <t>Forhandlinger tariff (streik)</t>
  </si>
  <si>
    <t>Medlemssaker/personalsaker</t>
  </si>
  <si>
    <t>Medlemsrettede aktiviteter 1. mai</t>
  </si>
  <si>
    <t>Medlemsfordeler - kino</t>
  </si>
  <si>
    <t>Medlemsrettede aktiviteter 3 : FO kafe/medlemsmøter</t>
  </si>
  <si>
    <t>Aksjoner, møter, skolering av fagpolitisk karakter</t>
  </si>
  <si>
    <t>Eksterne konferanser/møter/seminarer</t>
  </si>
  <si>
    <t>Bevilgninger</t>
  </si>
  <si>
    <t>FAGPOLITISK ARBEID</t>
  </si>
  <si>
    <t>Eksterne konferanser</t>
  </si>
  <si>
    <t>Interne konferanser</t>
  </si>
  <si>
    <t>Egenandeler konferanser og kinobilletter</t>
  </si>
  <si>
    <t>YRKESFAGLIG ARBEID</t>
  </si>
  <si>
    <t>LO kontingent</t>
  </si>
  <si>
    <t>Andre kontingenter</t>
  </si>
  <si>
    <t>Verving</t>
  </si>
  <si>
    <t>Profilering</t>
  </si>
  <si>
    <t>ORGANISASJON OG INFORMASJON</t>
  </si>
  <si>
    <t>Kurs i lov og avtaleverk</t>
  </si>
  <si>
    <t>Lokale forhandlinger</t>
  </si>
  <si>
    <t>Turnuskurs</t>
  </si>
  <si>
    <t>KS HTV samling for Vestland</t>
  </si>
  <si>
    <t>Skolering orgtillitsvalgte oppstartseminar</t>
  </si>
  <si>
    <t>Grunnkurs</t>
  </si>
  <si>
    <t>Annen tillitsvalgtskolering</t>
  </si>
  <si>
    <t>Tillitsvalgtkonferansen</t>
  </si>
  <si>
    <t>TILLITSVALGTSKOLERING</t>
  </si>
  <si>
    <t>Klubbtilskudd KS Bergen</t>
  </si>
  <si>
    <t>Klubbtilskudd klubber i KS distrikt</t>
  </si>
  <si>
    <t>Klubbtilskudd klubber i Spekter</t>
  </si>
  <si>
    <t>Klubbtilskudd klubber i Virke</t>
  </si>
  <si>
    <t>Klubbtilskudd klubber i Bufetat</t>
  </si>
  <si>
    <t>Klubbtilskudd klubber i Stat</t>
  </si>
  <si>
    <t>Klubbtilskudd klubber i privat</t>
  </si>
  <si>
    <t>Klubbtilskudd FO studentene</t>
  </si>
  <si>
    <t>Klubbarbeid, Fylkessekretærer reise til lokallag</t>
  </si>
  <si>
    <t>Klubbtilskudd klubber i NHO</t>
  </si>
  <si>
    <t>Klubbarbeid/klubbmøter</t>
  </si>
  <si>
    <t>KLUBBER</t>
  </si>
  <si>
    <t>Lønn, sos.avg., pensj.kostn.- leder</t>
  </si>
  <si>
    <t>Lønn, sos.avg., pensj.kostn.- kontosekretær</t>
  </si>
  <si>
    <t>Fylkessekretær</t>
  </si>
  <si>
    <t>Organisasjonstillitsvalgte frikjøp</t>
  </si>
  <si>
    <t>Nestleder</t>
  </si>
  <si>
    <t>Dekning tapt arbeidsfortjeneste</t>
  </si>
  <si>
    <t>Bilgodtgjørelse - fast , innberetn pl.</t>
  </si>
  <si>
    <t>Aviser kontor</t>
  </si>
  <si>
    <t>Barnepass</t>
  </si>
  <si>
    <t>Personalopplæring</t>
  </si>
  <si>
    <t>Kontorsamlinger</t>
  </si>
  <si>
    <t>Velferdstiltak/gaver etc.</t>
  </si>
  <si>
    <t>Kontorlokaler - husleie/strøm/renhold etc.</t>
  </si>
  <si>
    <t>Kontordrift  -  rekvisita, kaffe/te etc.</t>
  </si>
  <si>
    <t>Inventar og diverse utstyr</t>
  </si>
  <si>
    <t>Porto</t>
  </si>
  <si>
    <t>Litteratur</t>
  </si>
  <si>
    <t>IKT</t>
  </si>
  <si>
    <t>Telefon-bredbånd</t>
  </si>
  <si>
    <t>Ytelser iht Reglement for lønna tillitsvalgte</t>
  </si>
  <si>
    <t>Gebyrer</t>
  </si>
  <si>
    <t>DRIFT KONTOR</t>
  </si>
  <si>
    <t>Internasjonalt prosjekt TASWO</t>
  </si>
  <si>
    <t>INTERNASJONALT ARBEID</t>
  </si>
  <si>
    <t>SUM UTGIFTER</t>
  </si>
  <si>
    <t>DRIFTSRESULTAT</t>
  </si>
  <si>
    <t>FINANSPOSTER</t>
  </si>
  <si>
    <t>Finansinntekter</t>
  </si>
  <si>
    <t>Renteinntekter</t>
  </si>
  <si>
    <t>Annen renteinntekt</t>
  </si>
  <si>
    <t>Finanskostnader</t>
  </si>
  <si>
    <t>RESULTAT ETTER FINANSPOSTER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</si>
</sst>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_-;\-* #,##0_-;_-* &quot;-&quot;??_-;_-@_-"/>
    <numFmt numFmtId="165" formatCode="#,##0_ ;[Red]\-#,##0\ "/>
    <numFmt numFmtId="166" formatCode="#,##0_ ;\-#,##0\ "/>
    <numFmt numFmtId="167" formatCode="#,##0.0"/>
  </numFmts>
  <fonts count="19">
    <font>
      <sz val="11"/>
      <color theme="1"/>
      <name val="Calibri"/>
      <family val="2"/>
      <scheme val="minor"/>
    </font>
    <font>
      <b/>
      <sz val="11"/>
      <color theme="0"/>
      <name val="Roboto"/>
    </font>
    <font>
      <b/>
      <sz val="11"/>
      <color rgb="FF37485A"/>
      <name val="Roboto"/>
    </font>
    <font>
      <i/>
      <sz val="10.5"/>
      <color rgb="FF37485A"/>
      <name val="Roboto"/>
    </font>
    <font>
      <b/>
      <sz val="10"/>
      <color theme="1"/>
      <name val="Roboto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Roboto"/>
    </font>
    <font>
      <b/>
      <sz val="14"/>
      <color theme="1"/>
      <name val="Calibri"/>
      <family val="2"/>
      <scheme val="minor"/>
    </font>
    <font>
      <b/>
      <sz val="14"/>
      <color theme="1"/>
      <name val="Roboto"/>
    </font>
    <font>
      <b/>
      <sz val="14"/>
      <color theme="5" tint="-0.49995422223578601"/>
      <name val="Roboto"/>
    </font>
    <font>
      <b/>
      <sz val="12"/>
      <color theme="1"/>
      <name val="Roboto"/>
    </font>
    <font>
      <sz val="10"/>
      <color theme="1"/>
      <name val="Calibri"/>
      <family val="2"/>
      <scheme val="minor"/>
    </font>
    <font>
      <b/>
      <i/>
      <sz val="10"/>
      <color theme="1"/>
      <name val="Roboto"/>
    </font>
    <font>
      <i/>
      <sz val="10"/>
      <color rgb="FF37485A"/>
      <name val="Roboto"/>
    </font>
    <font>
      <sz val="11"/>
      <color theme="0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7485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61">
    <xf numFmtId="0" fontId="0" fillId="0" borderId="0" xfId="0"/>
    <xf numFmtId="0" fontId="1" fillId="2" borderId="1" xfId="0" applyFont="1" applyFill="1" applyBorder="1"/>
    <xf numFmtId="165" fontId="2" fillId="4" borderId="3" xfId="0" applyNumberFormat="1" applyFont="1" applyFill="1" applyBorder="1" applyAlignment="1">
      <alignment horizontal="right"/>
    </xf>
    <xf numFmtId="0" fontId="1" fillId="2" borderId="0" xfId="0" applyFont="1" applyFill="1"/>
    <xf numFmtId="164" fontId="0" fillId="0" borderId="0" xfId="1" applyNumberFormat="1" applyFont="1" applyBorder="1"/>
    <xf numFmtId="165" fontId="2" fillId="4" borderId="3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166" fontId="4" fillId="3" borderId="2" xfId="1" applyNumberFormat="1" applyFont="1" applyFill="1" applyBorder="1"/>
    <xf numFmtId="165" fontId="2" fillId="4" borderId="4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3" fillId="5" borderId="6" xfId="0" applyFont="1" applyFill="1" applyBorder="1" applyAlignment="1">
      <alignment horizontal="left" vertical="center"/>
    </xf>
    <xf numFmtId="165" fontId="3" fillId="5" borderId="6" xfId="0" applyNumberFormat="1" applyFont="1" applyFill="1" applyBorder="1" applyAlignment="1">
      <alignment horizontal="right" vertical="center"/>
    </xf>
    <xf numFmtId="0" fontId="6" fillId="0" borderId="0" xfId="0" applyFont="1"/>
    <xf numFmtId="3" fontId="1" fillId="6" borderId="1" xfId="0" applyNumberFormat="1" applyFont="1" applyFill="1" applyBorder="1" applyAlignment="1">
      <alignment horizontal="right"/>
    </xf>
    <xf numFmtId="165" fontId="2" fillId="7" borderId="2" xfId="0" applyNumberFormat="1" applyFont="1" applyFill="1" applyBorder="1" applyAlignment="1">
      <alignment horizontal="right"/>
    </xf>
    <xf numFmtId="166" fontId="1" fillId="8" borderId="2" xfId="1" applyNumberFormat="1" applyFont="1" applyFill="1" applyBorder="1"/>
    <xf numFmtId="166" fontId="7" fillId="3" borderId="2" xfId="1" applyNumberFormat="1" applyFont="1" applyFill="1" applyBorder="1"/>
    <xf numFmtId="165" fontId="2" fillId="3" borderId="1" xfId="0" applyNumberFormat="1" applyFont="1" applyFill="1" applyBorder="1" applyAlignment="1">
      <alignment horizontal="left"/>
    </xf>
    <xf numFmtId="164" fontId="0" fillId="0" borderId="7" xfId="1" applyNumberFormat="1" applyFont="1" applyBorder="1"/>
    <xf numFmtId="0" fontId="0" fillId="0" borderId="8" xfId="0" applyBorder="1"/>
    <xf numFmtId="0" fontId="8" fillId="0" borderId="0" xfId="0" applyFont="1"/>
    <xf numFmtId="0" fontId="9" fillId="0" borderId="0" xfId="0" applyFont="1"/>
    <xf numFmtId="0" fontId="1" fillId="6" borderId="0" xfId="0" applyFont="1" applyFill="1" applyAlignment="1">
      <alignment horizontal="center" wrapText="1"/>
    </xf>
    <xf numFmtId="0" fontId="3" fillId="5" borderId="4" xfId="0" applyFont="1" applyFill="1" applyBorder="1" applyAlignment="1">
      <alignment horizontal="left" vertical="center"/>
    </xf>
    <xf numFmtId="167" fontId="10" fillId="0" borderId="0" xfId="1" applyNumberFormat="1" applyFont="1" applyAlignment="1">
      <alignment horizontal="center" vertical="center"/>
    </xf>
    <xf numFmtId="165" fontId="2" fillId="7" borderId="2" xfId="0" applyNumberFormat="1" applyFont="1" applyFill="1" applyBorder="1" applyAlignment="1">
      <alignment horizontal="left"/>
    </xf>
    <xf numFmtId="165" fontId="3" fillId="5" borderId="3" xfId="0" applyNumberFormat="1" applyFont="1" applyFill="1" applyBorder="1" applyAlignment="1">
      <alignment horizontal="right" vertical="center"/>
    </xf>
    <xf numFmtId="0" fontId="1" fillId="6" borderId="0" xfId="0" applyFont="1" applyFill="1" applyAlignment="1">
      <alignment horizontal="center" vertical="center" wrapText="1"/>
    </xf>
    <xf numFmtId="0" fontId="11" fillId="0" borderId="0" xfId="0" applyFont="1"/>
    <xf numFmtId="0" fontId="7" fillId="0" borderId="0" xfId="0" applyFont="1"/>
    <xf numFmtId="0" fontId="3" fillId="5" borderId="3" xfId="0" applyFont="1" applyFill="1" applyBorder="1" applyAlignment="1">
      <alignment horizontal="left" vertical="center"/>
    </xf>
    <xf numFmtId="0" fontId="12" fillId="3" borderId="2" xfId="0" applyFont="1" applyFill="1" applyBorder="1"/>
    <xf numFmtId="3" fontId="2" fillId="7" borderId="2" xfId="0" applyNumberFormat="1" applyFont="1" applyFill="1" applyBorder="1" applyAlignment="1">
      <alignment horizontal="right"/>
    </xf>
    <xf numFmtId="0" fontId="1" fillId="6" borderId="0" xfId="0" applyFont="1" applyFill="1" applyAlignment="1">
      <alignment horizontal="left"/>
    </xf>
    <xf numFmtId="165" fontId="2" fillId="0" borderId="0" xfId="0" applyNumberFormat="1" applyFont="1" applyAlignment="1">
      <alignment horizontal="right"/>
    </xf>
    <xf numFmtId="0" fontId="13" fillId="3" borderId="2" xfId="0" applyFont="1" applyFill="1" applyBorder="1"/>
    <xf numFmtId="0" fontId="0" fillId="0" borderId="0" xfId="0" applyAlignment="1">
      <alignment horizontal="center"/>
    </xf>
    <xf numFmtId="0" fontId="12" fillId="0" borderId="0" xfId="0" applyFont="1"/>
    <xf numFmtId="164" fontId="0" fillId="0" borderId="0" xfId="1" applyNumberFormat="1" applyFont="1"/>
    <xf numFmtId="0" fontId="3" fillId="5" borderId="0" xfId="0" applyFont="1" applyFill="1" applyAlignment="1">
      <alignment horizontal="left" vertical="center"/>
    </xf>
    <xf numFmtId="0" fontId="1" fillId="6" borderId="7" xfId="0" applyFont="1" applyFill="1" applyBorder="1" applyAlignment="1">
      <alignment horizontal="left"/>
    </xf>
    <xf numFmtId="165" fontId="2" fillId="3" borderId="0" xfId="0" applyNumberFormat="1" applyFont="1" applyFill="1" applyAlignment="1">
      <alignment horizontal="left"/>
    </xf>
    <xf numFmtId="0" fontId="14" fillId="5" borderId="3" xfId="0" applyFont="1" applyFill="1" applyBorder="1" applyAlignment="1">
      <alignment horizontal="left" vertical="center"/>
    </xf>
    <xf numFmtId="0" fontId="0" fillId="0" borderId="7" xfId="0" applyBorder="1"/>
    <xf numFmtId="0" fontId="3" fillId="5" borderId="1" xfId="0" applyFont="1" applyFill="1" applyBorder="1" applyAlignment="1">
      <alignment horizontal="left" vertical="center"/>
    </xf>
    <xf numFmtId="0" fontId="16" fillId="0" borderId="0" xfId="0" applyFont="1"/>
    <xf numFmtId="0" fontId="8" fillId="0" borderId="8" xfId="0" applyFont="1" applyBorder="1"/>
    <xf numFmtId="3" fontId="3" fillId="5" borderId="0" xfId="0" applyNumberFormat="1" applyFont="1" applyFill="1" applyAlignment="1">
      <alignment horizontal="right" vertical="center"/>
    </xf>
    <xf numFmtId="3" fontId="2" fillId="7" borderId="6" xfId="0" applyNumberFormat="1" applyFont="1" applyFill="1" applyBorder="1" applyAlignment="1">
      <alignment horizontal="right"/>
    </xf>
    <xf numFmtId="0" fontId="1" fillId="6" borderId="7" xfId="0" applyFont="1" applyFill="1" applyBorder="1" applyAlignment="1">
      <alignment horizontal="center" vertical="center" wrapText="1"/>
    </xf>
    <xf numFmtId="165" fontId="14" fillId="0" borderId="3" xfId="0" applyNumberFormat="1" applyFont="1" applyBorder="1" applyAlignment="1">
      <alignment horizontal="right" vertical="center"/>
    </xf>
    <xf numFmtId="0" fontId="14" fillId="5" borderId="4" xfId="0" applyFont="1" applyFill="1" applyBorder="1" applyAlignment="1">
      <alignment horizontal="left" vertical="center"/>
    </xf>
    <xf numFmtId="0" fontId="7" fillId="3" borderId="2" xfId="0" applyFont="1" applyFill="1" applyBorder="1"/>
    <xf numFmtId="0" fontId="1" fillId="8" borderId="2" xfId="0" applyFont="1" applyFill="1" applyBorder="1"/>
    <xf numFmtId="0" fontId="0" fillId="0" borderId="9" xfId="0" applyBorder="1"/>
    <xf numFmtId="0" fontId="17" fillId="0" borderId="0" xfId="0" applyFont="1"/>
    <xf numFmtId="0" fontId="1" fillId="6" borderId="5" xfId="0" applyFont="1" applyFill="1" applyBorder="1" applyAlignment="1">
      <alignment horizontal="left"/>
    </xf>
    <xf numFmtId="0" fontId="15" fillId="8" borderId="2" xfId="0" applyFont="1" applyFill="1" applyBorder="1"/>
    <xf numFmtId="165" fontId="2" fillId="7" borderId="6" xfId="0" applyNumberFormat="1" applyFont="1" applyFill="1" applyBorder="1" applyAlignment="1">
      <alignment horizontal="left"/>
    </xf>
    <xf numFmtId="0" fontId="0" fillId="3" borderId="2" xfId="0" applyFill="1" applyBorder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739775</xdr:colOff>
      <xdr:row>3</xdr:row>
      <xdr:rowOff>73660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" y="0"/>
          <a:ext cx="733424" cy="447675"/>
        </a:xfrm>
        <a:prstGeom prst="rect">
          <a:avLst/>
        </a:prstGeom>
        <a:noFill/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2"/>
  <sheetViews>
    <sheetView showGridLines="0" tabSelected="1" topLeftCell="A36" workbookViewId="0">
      <selection activeCell="E62" sqref="E62"/>
    </sheetView>
  </sheetViews>
  <sheetFormatPr defaultColWidth="18.85546875" defaultRowHeight="14.45" outlineLevelRow="1"/>
  <cols>
    <col min="1" max="1" width="18.5703125" customWidth="1"/>
    <col min="2" max="2" width="35.28515625" customWidth="1"/>
    <col min="3" max="3" width="16.140625" style="39" customWidth="1"/>
  </cols>
  <sheetData>
    <row r="1" spans="1:9" hidden="1">
      <c r="E1" s="10">
        <v>202512</v>
      </c>
      <c r="G1" s="10">
        <v>100</v>
      </c>
      <c r="H1" s="10">
        <v>12</v>
      </c>
      <c r="I1" s="37" t="str">
        <f>MID(E1,5,6)</f>
        <v>12</v>
      </c>
    </row>
    <row r="4" spans="1:9" ht="9" customHeight="1"/>
    <row r="5" spans="1:9" ht="18">
      <c r="A5" s="22" t="s">
        <v>0</v>
      </c>
    </row>
    <row r="6" spans="1:9" ht="15.6">
      <c r="A6" s="29" t="s">
        <v>1</v>
      </c>
      <c r="B6" s="30">
        <f>2026</f>
        <v>2026</v>
      </c>
    </row>
    <row r="7" spans="1:9" ht="16.5" customHeight="1">
      <c r="A7" s="21" t="s">
        <v>2</v>
      </c>
      <c r="B7" s="13"/>
    </row>
    <row r="8" spans="1:9" ht="5.25" customHeight="1">
      <c r="A8" s="21"/>
      <c r="B8" s="13"/>
    </row>
    <row r="9" spans="1:9" ht="17.25" customHeight="1">
      <c r="A9" s="56" t="s">
        <v>3</v>
      </c>
      <c r="B9" s="25">
        <f>$G$1/$H$1*$I$1</f>
        <v>100</v>
      </c>
    </row>
    <row r="10" spans="1:9" ht="6.75" customHeight="1">
      <c r="A10" s="1"/>
      <c r="B10" s="3"/>
      <c r="C10" s="3"/>
    </row>
    <row r="11" spans="1:9" ht="45" customHeight="1">
      <c r="A11" s="57" t="s">
        <v>4</v>
      </c>
      <c r="B11" s="41" t="s">
        <v>5</v>
      </c>
      <c r="C11" s="50" t="s">
        <v>6</v>
      </c>
    </row>
    <row r="12" spans="1:9" ht="15" customHeight="1">
      <c r="A12" s="6"/>
      <c r="B12" s="34"/>
      <c r="C12" s="23">
        <v>2026</v>
      </c>
    </row>
    <row r="13" spans="1:9" ht="7.5" customHeight="1">
      <c r="A13" s="1"/>
      <c r="B13" s="3"/>
      <c r="C13" s="3"/>
    </row>
    <row r="14" spans="1:9" s="46" customFormat="1" ht="14.1" outlineLevel="1">
      <c r="A14" s="45">
        <v>3000</v>
      </c>
      <c r="B14" s="40" t="s">
        <v>7</v>
      </c>
      <c r="C14" s="48">
        <v>0</v>
      </c>
    </row>
    <row r="15" spans="1:9" s="46" customFormat="1" ht="14.1" outlineLevel="1">
      <c r="A15" s="45">
        <v>3100</v>
      </c>
      <c r="B15" s="40" t="s">
        <v>8</v>
      </c>
      <c r="C15" s="48">
        <v>11822000</v>
      </c>
    </row>
    <row r="16" spans="1:9" s="46" customFormat="1" ht="14.1" outlineLevel="1">
      <c r="A16" s="45">
        <v>3930</v>
      </c>
      <c r="B16" s="40" t="s">
        <v>9</v>
      </c>
      <c r="C16" s="48">
        <v>44000</v>
      </c>
    </row>
    <row r="17" spans="1:3" s="46" customFormat="1" ht="14.1" outlineLevel="1">
      <c r="A17" s="45">
        <v>3940</v>
      </c>
      <c r="B17" s="40" t="s">
        <v>10</v>
      </c>
      <c r="C17" s="48">
        <v>520000</v>
      </c>
    </row>
    <row r="18" spans="1:3" s="46" customFormat="1" ht="14.1" outlineLevel="1">
      <c r="A18" s="45">
        <v>3945</v>
      </c>
      <c r="B18" s="40" t="s">
        <v>11</v>
      </c>
      <c r="C18" s="48">
        <v>1010900</v>
      </c>
    </row>
    <row r="19" spans="1:3">
      <c r="A19" s="15"/>
      <c r="B19" s="26" t="s">
        <v>12</v>
      </c>
      <c r="C19" s="33">
        <f t="shared" ref="C19" si="0">SUM(C14:C18)</f>
        <v>13396900</v>
      </c>
    </row>
    <row r="20" spans="1:3" ht="6" customHeight="1">
      <c r="A20" s="47"/>
      <c r="B20" s="13"/>
      <c r="C20" s="4"/>
    </row>
    <row r="21" spans="1:3" ht="6.75" customHeight="1">
      <c r="A21" s="1"/>
      <c r="B21" s="3"/>
      <c r="C21" s="3"/>
    </row>
    <row r="22" spans="1:3" ht="46.5" customHeight="1">
      <c r="A22" s="6" t="s">
        <v>13</v>
      </c>
      <c r="B22" s="34" t="s">
        <v>14</v>
      </c>
      <c r="C22" s="28" t="s">
        <v>15</v>
      </c>
    </row>
    <row r="23" spans="1:3" ht="16.5" customHeight="1">
      <c r="A23" s="6"/>
      <c r="B23" s="34"/>
      <c r="C23" s="23">
        <v>2026</v>
      </c>
    </row>
    <row r="24" spans="1:3" ht="7.5" customHeight="1">
      <c r="A24" s="1"/>
      <c r="B24" s="3"/>
      <c r="C24" s="3"/>
    </row>
    <row r="25" spans="1:3" outlineLevel="1">
      <c r="A25" s="24">
        <v>1010</v>
      </c>
      <c r="B25" s="31" t="s">
        <v>16</v>
      </c>
      <c r="C25" s="27">
        <v>386000</v>
      </c>
    </row>
    <row r="26" spans="1:3" outlineLevel="1">
      <c r="A26" s="24">
        <v>1012</v>
      </c>
      <c r="B26" s="31" t="s">
        <v>17</v>
      </c>
      <c r="C26" s="27">
        <v>977500</v>
      </c>
    </row>
    <row r="27" spans="1:3" outlineLevel="1">
      <c r="A27" s="24">
        <v>1015</v>
      </c>
      <c r="B27" s="31" t="s">
        <v>18</v>
      </c>
      <c r="C27" s="27">
        <v>402000</v>
      </c>
    </row>
    <row r="28" spans="1:3" outlineLevel="1">
      <c r="A28" s="24">
        <v>1016</v>
      </c>
      <c r="B28" s="31" t="s">
        <v>19</v>
      </c>
      <c r="C28" s="27">
        <v>66800</v>
      </c>
    </row>
    <row r="29" spans="1:3" outlineLevel="1">
      <c r="A29" s="24">
        <v>1020</v>
      </c>
      <c r="B29" s="31" t="s">
        <v>20</v>
      </c>
      <c r="C29" s="27">
        <v>8000</v>
      </c>
    </row>
    <row r="30" spans="1:3" outlineLevel="1">
      <c r="A30" s="24">
        <v>1022</v>
      </c>
      <c r="B30" s="31" t="s">
        <v>21</v>
      </c>
      <c r="C30" s="27">
        <v>8000</v>
      </c>
    </row>
    <row r="31" spans="1:3" outlineLevel="1">
      <c r="A31" s="24">
        <v>1030</v>
      </c>
      <c r="B31" s="31" t="s">
        <v>22</v>
      </c>
      <c r="C31" s="27">
        <v>212000</v>
      </c>
    </row>
    <row r="32" spans="1:3" outlineLevel="1">
      <c r="A32" s="24">
        <v>1075</v>
      </c>
      <c r="B32" s="31" t="s">
        <v>23</v>
      </c>
      <c r="C32" s="27">
        <v>33000</v>
      </c>
    </row>
    <row r="33" spans="1:3" outlineLevel="1">
      <c r="A33" s="24">
        <v>1080</v>
      </c>
      <c r="B33" s="31" t="s">
        <v>24</v>
      </c>
      <c r="C33" s="27">
        <v>25000</v>
      </c>
    </row>
    <row r="34" spans="1:3">
      <c r="A34" s="8">
        <v>10</v>
      </c>
      <c r="B34" s="5" t="s">
        <v>25</v>
      </c>
      <c r="C34" s="2">
        <f>SUM(C25:C33)</f>
        <v>2118300</v>
      </c>
    </row>
    <row r="35" spans="1:3" outlineLevel="1">
      <c r="A35" s="24">
        <v>2010</v>
      </c>
      <c r="B35" s="31" t="s">
        <v>26</v>
      </c>
      <c r="C35" s="27">
        <v>50000</v>
      </c>
    </row>
    <row r="36" spans="1:3" outlineLevel="1">
      <c r="A36" s="24">
        <v>2020</v>
      </c>
      <c r="B36" s="31" t="s">
        <v>27</v>
      </c>
      <c r="C36" s="27">
        <v>40000</v>
      </c>
    </row>
    <row r="37" spans="1:3" outlineLevel="1">
      <c r="A37" s="24">
        <v>2023</v>
      </c>
      <c r="B37" s="31" t="s">
        <v>28</v>
      </c>
      <c r="C37" s="27">
        <v>30000</v>
      </c>
    </row>
    <row r="38" spans="1:3" outlineLevel="1">
      <c r="A38" s="24">
        <v>2024</v>
      </c>
      <c r="B38" s="31" t="s">
        <v>29</v>
      </c>
      <c r="C38" s="27">
        <v>46000</v>
      </c>
    </row>
    <row r="39" spans="1:3" outlineLevel="1">
      <c r="A39" s="24">
        <v>2025</v>
      </c>
      <c r="B39" s="31" t="s">
        <v>30</v>
      </c>
      <c r="C39" s="27">
        <v>135000</v>
      </c>
    </row>
    <row r="40" spans="1:3" outlineLevel="1">
      <c r="A40" s="24">
        <v>2027</v>
      </c>
      <c r="B40" s="31" t="s">
        <v>31</v>
      </c>
      <c r="C40" s="27">
        <v>260000</v>
      </c>
    </row>
    <row r="41" spans="1:3" outlineLevel="1">
      <c r="A41" s="24">
        <v>2030</v>
      </c>
      <c r="B41" s="31" t="s">
        <v>32</v>
      </c>
      <c r="C41" s="27">
        <v>20000</v>
      </c>
    </row>
    <row r="42" spans="1:3" outlineLevel="1">
      <c r="A42" s="24">
        <v>2055</v>
      </c>
      <c r="B42" s="31" t="s">
        <v>33</v>
      </c>
      <c r="C42" s="27">
        <v>45000</v>
      </c>
    </row>
    <row r="43" spans="1:3">
      <c r="A43" s="8">
        <v>20</v>
      </c>
      <c r="B43" s="5" t="s">
        <v>34</v>
      </c>
      <c r="C43" s="2">
        <f t="shared" ref="C43" si="1">SUM(C35:C42)</f>
        <v>626000</v>
      </c>
    </row>
    <row r="44" spans="1:3" outlineLevel="1">
      <c r="A44" s="9">
        <v>3040</v>
      </c>
      <c r="B44" s="11" t="s">
        <v>35</v>
      </c>
      <c r="C44" s="12">
        <v>25000</v>
      </c>
    </row>
    <row r="45" spans="1:3" outlineLevel="1">
      <c r="A45" s="9">
        <v>3042</v>
      </c>
      <c r="B45" s="11" t="s">
        <v>36</v>
      </c>
      <c r="C45" s="12">
        <v>450000</v>
      </c>
    </row>
    <row r="46" spans="1:3" outlineLevel="1">
      <c r="A46" s="9">
        <v>3210</v>
      </c>
      <c r="B46" s="11" t="s">
        <v>37</v>
      </c>
      <c r="C46" s="12">
        <v>0</v>
      </c>
    </row>
    <row r="47" spans="1:3">
      <c r="A47" s="8">
        <v>30</v>
      </c>
      <c r="B47" s="5" t="s">
        <v>38</v>
      </c>
      <c r="C47" s="2">
        <f>SUM(C44:C46)</f>
        <v>475000</v>
      </c>
    </row>
    <row r="48" spans="1:3" outlineLevel="1">
      <c r="A48" s="9">
        <v>4010</v>
      </c>
      <c r="B48" s="11" t="s">
        <v>39</v>
      </c>
      <c r="C48" s="12">
        <v>200000</v>
      </c>
    </row>
    <row r="49" spans="1:3" outlineLevel="1">
      <c r="A49" s="9">
        <v>4015</v>
      </c>
      <c r="B49" s="11" t="s">
        <v>40</v>
      </c>
      <c r="C49" s="12">
        <v>0</v>
      </c>
    </row>
    <row r="50" spans="1:3" outlineLevel="1">
      <c r="A50" s="9">
        <v>4025</v>
      </c>
      <c r="B50" s="11" t="s">
        <v>41</v>
      </c>
      <c r="C50" s="12">
        <v>195000</v>
      </c>
    </row>
    <row r="51" spans="1:3" outlineLevel="1">
      <c r="A51" s="9">
        <v>4030</v>
      </c>
      <c r="B51" s="11" t="s">
        <v>42</v>
      </c>
      <c r="C51" s="12">
        <v>300000</v>
      </c>
    </row>
    <row r="52" spans="1:3">
      <c r="A52" s="8">
        <v>40</v>
      </c>
      <c r="B52" s="5" t="s">
        <v>43</v>
      </c>
      <c r="C52" s="2">
        <f t="shared" ref="C52" si="2">SUM(C48:C51)</f>
        <v>695000</v>
      </c>
    </row>
    <row r="53" spans="1:3" outlineLevel="1">
      <c r="A53" s="9">
        <v>5010</v>
      </c>
      <c r="B53" s="11" t="s">
        <v>44</v>
      </c>
      <c r="C53" s="12">
        <v>450000</v>
      </c>
    </row>
    <row r="54" spans="1:3" outlineLevel="1">
      <c r="A54" s="9">
        <v>5020</v>
      </c>
      <c r="B54" s="11" t="s">
        <v>45</v>
      </c>
      <c r="C54" s="12">
        <v>103500</v>
      </c>
    </row>
    <row r="55" spans="1:3" outlineLevel="1">
      <c r="A55" s="9">
        <v>5022</v>
      </c>
      <c r="B55" s="11" t="s">
        <v>46</v>
      </c>
      <c r="C55" s="12">
        <v>125600</v>
      </c>
    </row>
    <row r="56" spans="1:3" outlineLevel="1">
      <c r="A56" s="9">
        <v>5024</v>
      </c>
      <c r="B56" s="11" t="s">
        <v>47</v>
      </c>
      <c r="C56" s="12">
        <v>110000</v>
      </c>
    </row>
    <row r="57" spans="1:3" outlineLevel="1">
      <c r="A57" s="9">
        <v>5071</v>
      </c>
      <c r="B57" s="11" t="s">
        <v>48</v>
      </c>
      <c r="C57" s="12">
        <v>418000</v>
      </c>
    </row>
    <row r="58" spans="1:3" outlineLevel="1">
      <c r="A58" s="9">
        <v>5026</v>
      </c>
      <c r="B58" s="11" t="s">
        <v>49</v>
      </c>
      <c r="C58" s="12">
        <v>221800</v>
      </c>
    </row>
    <row r="59" spans="1:3" outlineLevel="1">
      <c r="A59" s="9">
        <v>5080</v>
      </c>
      <c r="B59" s="11" t="s">
        <v>50</v>
      </c>
      <c r="C59" s="12">
        <v>186600</v>
      </c>
    </row>
    <row r="60" spans="1:3" outlineLevel="1">
      <c r="A60" s="9">
        <v>5092</v>
      </c>
      <c r="B60" s="11" t="s">
        <v>51</v>
      </c>
      <c r="C60" s="12">
        <v>0</v>
      </c>
    </row>
    <row r="61" spans="1:3">
      <c r="A61" s="8">
        <v>50</v>
      </c>
      <c r="B61" s="5" t="s">
        <v>52</v>
      </c>
      <c r="C61" s="2">
        <f t="shared" ref="C61" si="3">SUM(C53:C60)</f>
        <v>1615500</v>
      </c>
    </row>
    <row r="62" spans="1:3" outlineLevel="1">
      <c r="A62" s="9">
        <v>6021</v>
      </c>
      <c r="B62" s="11" t="s">
        <v>53</v>
      </c>
      <c r="C62" s="12">
        <v>114750</v>
      </c>
    </row>
    <row r="63" spans="1:3" outlineLevel="1">
      <c r="A63" s="9">
        <v>6023</v>
      </c>
      <c r="B63" s="11" t="s">
        <v>54</v>
      </c>
      <c r="C63" s="12">
        <v>155000</v>
      </c>
    </row>
    <row r="64" spans="1:3" outlineLevel="1">
      <c r="A64" s="9">
        <v>6024</v>
      </c>
      <c r="B64" s="11" t="s">
        <v>55</v>
      </c>
      <c r="C64" s="12">
        <v>30100</v>
      </c>
    </row>
    <row r="65" spans="1:3" outlineLevel="1">
      <c r="A65" s="9">
        <v>6025</v>
      </c>
      <c r="B65" s="11" t="s">
        <v>56</v>
      </c>
      <c r="C65" s="12">
        <v>35800</v>
      </c>
    </row>
    <row r="66" spans="1:3" outlineLevel="1">
      <c r="A66" s="9">
        <v>6026</v>
      </c>
      <c r="B66" s="11" t="s">
        <v>57</v>
      </c>
      <c r="C66" s="12">
        <v>166150</v>
      </c>
    </row>
    <row r="67" spans="1:3" outlineLevel="1">
      <c r="A67" s="9">
        <v>6027</v>
      </c>
      <c r="B67" s="11" t="s">
        <v>58</v>
      </c>
      <c r="C67" s="12">
        <v>10000</v>
      </c>
    </row>
    <row r="68" spans="1:3" outlineLevel="1">
      <c r="A68" s="9">
        <v>6028</v>
      </c>
      <c r="B68" s="11" t="s">
        <v>59</v>
      </c>
      <c r="C68" s="12">
        <v>7750</v>
      </c>
    </row>
    <row r="69" spans="1:3" outlineLevel="1">
      <c r="A69" s="9">
        <v>6029</v>
      </c>
      <c r="B69" s="11" t="s">
        <v>60</v>
      </c>
      <c r="C69" s="12">
        <v>28150</v>
      </c>
    </row>
    <row r="70" spans="1:3" outlineLevel="1">
      <c r="A70" s="9">
        <v>6030</v>
      </c>
      <c r="B70" s="11" t="s">
        <v>61</v>
      </c>
      <c r="C70" s="12">
        <v>170000</v>
      </c>
    </row>
    <row r="71" spans="1:3" outlineLevel="1">
      <c r="A71" s="9">
        <v>6033</v>
      </c>
      <c r="B71" s="11" t="s">
        <v>62</v>
      </c>
      <c r="C71" s="12">
        <v>20550</v>
      </c>
    </row>
    <row r="72" spans="1:3" outlineLevel="1">
      <c r="A72" s="9">
        <v>6070</v>
      </c>
      <c r="B72" s="11" t="s">
        <v>63</v>
      </c>
      <c r="C72" s="12"/>
    </row>
    <row r="73" spans="1:3">
      <c r="A73" s="8">
        <v>60</v>
      </c>
      <c r="B73" s="5" t="s">
        <v>64</v>
      </c>
      <c r="C73" s="2">
        <f t="shared" ref="C73" si="4">SUM(C62:C72)</f>
        <v>738250</v>
      </c>
    </row>
    <row r="74" spans="1:3" ht="19.5" customHeight="1" outlineLevel="1">
      <c r="A74" s="9">
        <v>7010</v>
      </c>
      <c r="B74" s="11" t="s">
        <v>65</v>
      </c>
      <c r="C74" s="12">
        <v>1212780</v>
      </c>
    </row>
    <row r="75" spans="1:3" ht="19.5" customHeight="1" outlineLevel="1">
      <c r="A75" s="9">
        <v>7015</v>
      </c>
      <c r="B75" s="11" t="s">
        <v>66</v>
      </c>
      <c r="C75" s="12">
        <v>436809</v>
      </c>
    </row>
    <row r="76" spans="1:3" ht="19.5" customHeight="1" outlineLevel="1">
      <c r="A76" s="9">
        <v>7018</v>
      </c>
      <c r="B76" s="11" t="s">
        <v>67</v>
      </c>
      <c r="C76" s="12">
        <v>4662437</v>
      </c>
    </row>
    <row r="77" spans="1:3" ht="19.5" customHeight="1" outlineLevel="1">
      <c r="A77" s="9">
        <v>7019</v>
      </c>
      <c r="B77" s="11" t="s">
        <v>68</v>
      </c>
      <c r="C77" s="12">
        <v>0</v>
      </c>
    </row>
    <row r="78" spans="1:3" ht="19.5" customHeight="1" outlineLevel="1">
      <c r="A78" s="9">
        <v>7020</v>
      </c>
      <c r="B78" s="11" t="s">
        <v>69</v>
      </c>
      <c r="C78" s="12">
        <v>1195952</v>
      </c>
    </row>
    <row r="79" spans="1:3" ht="19.5" customHeight="1" outlineLevel="1">
      <c r="A79" s="9">
        <v>7022</v>
      </c>
      <c r="B79" s="11" t="s">
        <v>70</v>
      </c>
      <c r="C79" s="12">
        <v>10000</v>
      </c>
    </row>
    <row r="80" spans="1:3" ht="19.5" customHeight="1" outlineLevel="1">
      <c r="A80" s="9">
        <v>7030</v>
      </c>
      <c r="B80" s="11" t="s">
        <v>71</v>
      </c>
      <c r="C80" s="12">
        <v>0</v>
      </c>
    </row>
    <row r="81" spans="1:3" ht="19.5" customHeight="1" outlineLevel="1">
      <c r="A81" s="9">
        <v>7032</v>
      </c>
      <c r="B81" s="11" t="s">
        <v>72</v>
      </c>
      <c r="C81" s="12">
        <v>16152</v>
      </c>
    </row>
    <row r="82" spans="1:3" ht="19.5" customHeight="1" outlineLevel="1">
      <c r="A82" s="9">
        <v>7034</v>
      </c>
      <c r="B82" s="11" t="s">
        <v>73</v>
      </c>
      <c r="C82" s="12">
        <v>10000</v>
      </c>
    </row>
    <row r="83" spans="1:3" ht="19.5" customHeight="1" outlineLevel="1">
      <c r="A83" s="9">
        <v>7040</v>
      </c>
      <c r="B83" s="11" t="s">
        <v>74</v>
      </c>
      <c r="C83" s="12">
        <v>15000</v>
      </c>
    </row>
    <row r="84" spans="1:3" ht="19.5" customHeight="1" outlineLevel="1">
      <c r="A84" s="9">
        <v>7048</v>
      </c>
      <c r="B84" s="11" t="s">
        <v>75</v>
      </c>
      <c r="C84" s="12">
        <v>50000</v>
      </c>
    </row>
    <row r="85" spans="1:3" ht="19.5" customHeight="1" outlineLevel="1">
      <c r="A85" s="9">
        <v>7058</v>
      </c>
      <c r="B85" s="11" t="s">
        <v>76</v>
      </c>
      <c r="C85" s="12">
        <v>20000</v>
      </c>
    </row>
    <row r="86" spans="1:3" ht="19.5" customHeight="1" outlineLevel="1">
      <c r="A86" s="9">
        <v>7060</v>
      </c>
      <c r="B86" s="11" t="s">
        <v>77</v>
      </c>
      <c r="C86" s="12">
        <v>873100</v>
      </c>
    </row>
    <row r="87" spans="1:3" ht="19.5" customHeight="1" outlineLevel="1">
      <c r="A87" s="9">
        <v>7070</v>
      </c>
      <c r="B87" s="11" t="s">
        <v>78</v>
      </c>
      <c r="C87" s="12">
        <v>33800</v>
      </c>
    </row>
    <row r="88" spans="1:3" ht="19.5" customHeight="1" outlineLevel="1">
      <c r="A88" s="9">
        <v>7072</v>
      </c>
      <c r="B88" s="11" t="s">
        <v>79</v>
      </c>
      <c r="C88" s="12">
        <v>80000</v>
      </c>
    </row>
    <row r="89" spans="1:3" ht="19.5" customHeight="1" outlineLevel="1">
      <c r="A89" s="9">
        <v>7074</v>
      </c>
      <c r="B89" s="11" t="s">
        <v>80</v>
      </c>
      <c r="C89" s="12">
        <v>10000</v>
      </c>
    </row>
    <row r="90" spans="1:3" ht="19.5" customHeight="1" outlineLevel="1">
      <c r="A90" s="9">
        <v>7076</v>
      </c>
      <c r="B90" s="11" t="s">
        <v>81</v>
      </c>
      <c r="C90" s="12">
        <v>15000</v>
      </c>
    </row>
    <row r="91" spans="1:3" ht="19.5" customHeight="1" outlineLevel="1">
      <c r="A91" s="9">
        <v>7080</v>
      </c>
      <c r="B91" s="11" t="s">
        <v>82</v>
      </c>
      <c r="C91" s="12">
        <v>70000</v>
      </c>
    </row>
    <row r="92" spans="1:3" ht="19.5" customHeight="1" outlineLevel="1">
      <c r="A92" s="9">
        <v>7084</v>
      </c>
      <c r="B92" s="11" t="s">
        <v>83</v>
      </c>
      <c r="C92" s="12">
        <v>4800</v>
      </c>
    </row>
    <row r="93" spans="1:3" ht="19.5" customHeight="1" outlineLevel="1">
      <c r="A93" s="9">
        <v>7090</v>
      </c>
      <c r="B93" s="11" t="s">
        <v>84</v>
      </c>
      <c r="C93" s="12">
        <v>141960</v>
      </c>
    </row>
    <row r="94" spans="1:3" ht="19.5" customHeight="1" outlineLevel="1">
      <c r="A94" s="9">
        <v>7094</v>
      </c>
      <c r="B94" s="11" t="s">
        <v>85</v>
      </c>
      <c r="C94" s="12">
        <v>20000</v>
      </c>
    </row>
    <row r="95" spans="1:3">
      <c r="A95" s="8">
        <v>70</v>
      </c>
      <c r="B95" s="5" t="s">
        <v>86</v>
      </c>
      <c r="C95" s="2">
        <f>SUM(C74:C94)</f>
        <v>8877790</v>
      </c>
    </row>
    <row r="96" spans="1:3" outlineLevel="1">
      <c r="A96" s="9">
        <v>8010</v>
      </c>
      <c r="B96" s="11" t="s">
        <v>87</v>
      </c>
      <c r="C96" s="12">
        <v>0</v>
      </c>
    </row>
    <row r="97" spans="1:3">
      <c r="A97" s="8">
        <v>80</v>
      </c>
      <c r="B97" s="5" t="s">
        <v>88</v>
      </c>
      <c r="C97" s="2">
        <f t="shared" ref="C97" si="5">SUM(C96)</f>
        <v>0</v>
      </c>
    </row>
    <row r="98" spans="1:3" ht="0.75" customHeight="1">
      <c r="A98" s="18"/>
      <c r="B98" s="42"/>
      <c r="C98" s="35"/>
    </row>
    <row r="99" spans="1:3" ht="16.5" customHeight="1">
      <c r="A99" s="26"/>
      <c r="B99" s="59" t="s">
        <v>89</v>
      </c>
      <c r="C99" s="49">
        <f>C47+C43+C34+C52+C61+C73+C95+C97</f>
        <v>15145840</v>
      </c>
    </row>
    <row r="100" spans="1:3" ht="6" customHeight="1">
      <c r="A100" s="55"/>
      <c r="B100" s="44"/>
      <c r="C100" s="19"/>
    </row>
    <row r="101" spans="1:3" ht="19.5" customHeight="1">
      <c r="A101" s="6"/>
      <c r="B101" s="6" t="s">
        <v>90</v>
      </c>
      <c r="C101" s="14">
        <f>C19-C99</f>
        <v>-1748940</v>
      </c>
    </row>
    <row r="102" spans="1:3" ht="6" customHeight="1">
      <c r="A102" s="20"/>
      <c r="C102" s="4"/>
    </row>
    <row r="103" spans="1:3" ht="7.5" customHeight="1">
      <c r="A103" s="1"/>
      <c r="B103" s="3"/>
      <c r="C103" s="3"/>
    </row>
    <row r="104" spans="1:3" ht="19.5" customHeight="1">
      <c r="A104" s="60"/>
      <c r="B104" s="53" t="s">
        <v>91</v>
      </c>
      <c r="C104" s="17">
        <f t="shared" ref="C104" si="6">SUM(C105)-SUM(C109)</f>
        <v>0</v>
      </c>
    </row>
    <row r="105" spans="1:3" s="38" customFormat="1" ht="15.75" customHeight="1">
      <c r="A105" s="32"/>
      <c r="B105" s="36" t="s">
        <v>92</v>
      </c>
      <c r="C105" s="7">
        <f t="shared" ref="C105" si="7">SUM(C106:C107)</f>
        <v>0</v>
      </c>
    </row>
    <row r="106" spans="1:3" s="38" customFormat="1" ht="12.95" hidden="1" outlineLevel="1">
      <c r="A106" s="52">
        <v>8010</v>
      </c>
      <c r="B106" s="43" t="s">
        <v>93</v>
      </c>
      <c r="C106" s="51"/>
    </row>
    <row r="107" spans="1:3" s="38" customFormat="1" ht="12.95" hidden="1" outlineLevel="1">
      <c r="A107" s="52">
        <v>8050</v>
      </c>
      <c r="B107" s="43" t="s">
        <v>94</v>
      </c>
      <c r="C107" s="51"/>
    </row>
    <row r="108" spans="1:3" ht="3" customHeight="1" collapsed="1">
      <c r="A108" s="20"/>
      <c r="C108" s="4"/>
    </row>
    <row r="109" spans="1:3" s="38" customFormat="1" ht="13.5" customHeight="1">
      <c r="A109" s="32"/>
      <c r="B109" s="36" t="s">
        <v>95</v>
      </c>
      <c r="C109" s="7">
        <f t="shared" ref="C109" si="8">SUM(0)</f>
        <v>0</v>
      </c>
    </row>
    <row r="110" spans="1:3" ht="3.75" customHeight="1">
      <c r="A110" s="20"/>
      <c r="C110" s="4"/>
    </row>
    <row r="111" spans="1:3" ht="7.5" customHeight="1">
      <c r="A111" s="1"/>
      <c r="B111" s="3"/>
      <c r="C111" s="3"/>
    </row>
    <row r="112" spans="1:3" ht="13.5" customHeight="1">
      <c r="A112" s="58"/>
      <c r="B112" s="54" t="s">
        <v>96</v>
      </c>
      <c r="C112" s="16">
        <f t="shared" ref="C112" si="9">C101+C104</f>
        <v>-1748940</v>
      </c>
    </row>
  </sheetData>
  <pageMargins left="0.11811023622047245" right="0.11811023622047245" top="0.35433070866141736" bottom="0.35433070866141736" header="0.31496062992125984" footer="0.31496062992125984"/>
  <pageSetup paperSize="9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2dd8b6-8bc7-49b9-b25c-f1bdaa3d455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6DB011BEA373489F7B8C6AB454F402" ma:contentTypeVersion="15" ma:contentTypeDescription="Create a new document." ma:contentTypeScope="" ma:versionID="8745c9d449daf496669b8eeecbc5780f">
  <xsd:schema xmlns:xsd="http://www.w3.org/2001/XMLSchema" xmlns:xs="http://www.w3.org/2001/XMLSchema" xmlns:p="http://schemas.microsoft.com/office/2006/metadata/properties" xmlns:ns2="4c2dd8b6-8bc7-49b9-b25c-f1bdaa3d4556" xmlns:ns3="555f57c8-3ab0-4c00-9bd1-67ddfe07a9b3" targetNamespace="http://schemas.microsoft.com/office/2006/metadata/properties" ma:root="true" ma:fieldsID="38e1070fe79b96db0d06a60e5c6bae6a" ns2:_="" ns3:_="">
    <xsd:import namespace="4c2dd8b6-8bc7-49b9-b25c-f1bdaa3d4556"/>
    <xsd:import namespace="555f57c8-3ab0-4c00-9bd1-67ddfe07a9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2dd8b6-8bc7-49b9-b25c-f1bdaa3d45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83ef16c-7d3f-4fa6-ba70-edadd69ca3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f57c8-3ab0-4c00-9bd1-67ddfe07a9b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6D25D0-E567-4D46-98A1-8818E9AAAF9D}"/>
</file>

<file path=customXml/itemProps2.xml><?xml version="1.0" encoding="utf-8"?>
<ds:datastoreItem xmlns:ds="http://schemas.openxmlformats.org/officeDocument/2006/customXml" ds:itemID="{336ABF1F-9407-45B7-90FA-AC9C0C2DA8C8}"/>
</file>

<file path=customXml/itemProps3.xml><?xml version="1.0" encoding="utf-8"?>
<ds:datastoreItem xmlns:ds="http://schemas.openxmlformats.org/officeDocument/2006/customXml" ds:itemID="{63E67AF6-35B0-46B9-9AEF-F489E4D888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Budsjett</dc:title>
  <dc:subject/>
  <dc:creator>OneStop Reporting</dc:creator>
  <cp:keywords/>
  <dc:description/>
  <cp:lastModifiedBy>Sølvi Folkedal</cp:lastModifiedBy>
  <cp:revision/>
  <dcterms:created xsi:type="dcterms:W3CDTF">2016-12-12T14:48:14Z</dcterms:created>
  <dcterms:modified xsi:type="dcterms:W3CDTF">2026-01-28T07:18:55Z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0x010100246DB011BEA373489F7B8C6AB454F402</vt:lpwstr>
  </property>
  <property fmtid="{D5CDD505-2E9C-101B-9397-08002B2CF9AE}" pid="3" name="MediaServiceImageTags">
    <vt:lpwstr/>
  </property>
</Properties>
</file>