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elles\ØKONOMI\ØKONOMI 2018\"/>
    </mc:Choice>
  </mc:AlternateContent>
  <bookViews>
    <workbookView xWindow="0" yWindow="0" windowWidth="19200" windowHeight="11595" activeTab="1"/>
  </bookViews>
  <sheets>
    <sheet name="REVIDERT BUDSJETT resultat 2018" sheetId="2" r:id="rId1"/>
    <sheet name="REVIDERT BUDSJET kostnader 2018" sheetId="1" r:id="rId2"/>
    <sheet name="Tekst" sheetId="3" r:id="rId3"/>
  </sheets>
  <definedNames>
    <definedName name="_xlnm.Print_Area" localSheetId="1">'REVIDERT BUDSJET kostnader 2018'!$A$1:$H$214</definedName>
    <definedName name="_xlnm.Print_Area" localSheetId="0">'REVIDERT BUDSJETT resultat 2018'!$A$1:$I$56</definedName>
  </definedNames>
  <calcPr calcId="152511"/>
</workbook>
</file>

<file path=xl/calcChain.xml><?xml version="1.0" encoding="utf-8"?>
<calcChain xmlns="http://schemas.openxmlformats.org/spreadsheetml/2006/main">
  <c r="G165" i="1" l="1"/>
  <c r="G29" i="1"/>
  <c r="G20" i="2"/>
  <c r="I30" i="2"/>
  <c r="I38" i="2"/>
  <c r="I37" i="2"/>
  <c r="I36" i="2"/>
  <c r="I35" i="2"/>
  <c r="I34" i="2"/>
  <c r="I33" i="2"/>
  <c r="I32" i="2"/>
  <c r="I31" i="2"/>
  <c r="G115" i="1"/>
  <c r="G106" i="1"/>
  <c r="G105" i="1"/>
  <c r="G84" i="1"/>
  <c r="G214" i="1"/>
  <c r="G191" i="1"/>
  <c r="G152" i="1"/>
  <c r="G129" i="1"/>
  <c r="G108" i="1"/>
  <c r="G96" i="1"/>
  <c r="G72" i="1"/>
  <c r="G47" i="1"/>
  <c r="G18" i="1" l="1"/>
  <c r="G17" i="1"/>
  <c r="G16" i="1"/>
  <c r="G36" i="2" s="1"/>
  <c r="G15" i="1"/>
  <c r="G14" i="1"/>
  <c r="G13" i="1"/>
  <c r="G12" i="1"/>
  <c r="G32" i="2" s="1"/>
  <c r="G11" i="1"/>
  <c r="G31" i="2" s="1"/>
  <c r="G10" i="1"/>
  <c r="G38" i="2"/>
  <c r="G37" i="2"/>
  <c r="G35" i="2"/>
  <c r="G34" i="2"/>
  <c r="G33" i="2"/>
  <c r="G30" i="2"/>
  <c r="G22" i="2"/>
  <c r="E191" i="1"/>
  <c r="E16" i="1"/>
  <c r="E36" i="2"/>
  <c r="D191" i="1"/>
  <c r="D16" i="1"/>
  <c r="D36" i="2"/>
  <c r="C191" i="1"/>
  <c r="C16" i="1"/>
  <c r="H173" i="1"/>
  <c r="H147" i="1"/>
  <c r="H146" i="1"/>
  <c r="E28" i="2"/>
  <c r="E8" i="1"/>
  <c r="E25" i="1"/>
  <c r="E51" i="1"/>
  <c r="E76" i="1"/>
  <c r="E100" i="1"/>
  <c r="E112" i="1"/>
  <c r="E133" i="1"/>
  <c r="E156" i="1"/>
  <c r="E206" i="1"/>
  <c r="E27" i="2"/>
  <c r="E26" i="2"/>
  <c r="E22" i="2"/>
  <c r="E214" i="1"/>
  <c r="E18" i="1"/>
  <c r="E38" i="2"/>
  <c r="E152" i="1"/>
  <c r="E15" i="1"/>
  <c r="E35" i="2"/>
  <c r="E129" i="1"/>
  <c r="E14" i="1"/>
  <c r="E34" i="2"/>
  <c r="E108" i="1"/>
  <c r="E13" i="1"/>
  <c r="E33" i="2"/>
  <c r="E96" i="1"/>
  <c r="E12" i="1"/>
  <c r="E32" i="2"/>
  <c r="E72" i="1"/>
  <c r="E11" i="1"/>
  <c r="E47" i="1"/>
  <c r="E10" i="1"/>
  <c r="E24" i="1"/>
  <c r="E50" i="1"/>
  <c r="E75" i="1"/>
  <c r="E99" i="1"/>
  <c r="E111" i="1"/>
  <c r="E132" i="1"/>
  <c r="E155" i="1"/>
  <c r="E205" i="1"/>
  <c r="E17" i="1"/>
  <c r="H165" i="1"/>
  <c r="H145" i="1"/>
  <c r="H164" i="1"/>
  <c r="H166" i="1"/>
  <c r="H170" i="1"/>
  <c r="H28" i="2"/>
  <c r="D37" i="2"/>
  <c r="D44" i="2"/>
  <c r="D28" i="2"/>
  <c r="D8" i="1"/>
  <c r="D25" i="1"/>
  <c r="D27" i="2"/>
  <c r="D22" i="2"/>
  <c r="H14" i="2"/>
  <c r="H15" i="2"/>
  <c r="H16" i="2"/>
  <c r="H17" i="2"/>
  <c r="H18" i="2"/>
  <c r="H19" i="2"/>
  <c r="H20" i="2"/>
  <c r="H13" i="2"/>
  <c r="H209" i="1"/>
  <c r="H210" i="1"/>
  <c r="H211" i="1"/>
  <c r="H212" i="1"/>
  <c r="H208" i="1"/>
  <c r="H159" i="1"/>
  <c r="H160" i="1"/>
  <c r="H161" i="1"/>
  <c r="H162" i="1"/>
  <c r="H163" i="1"/>
  <c r="H167" i="1"/>
  <c r="H168" i="1"/>
  <c r="H169" i="1"/>
  <c r="H171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58" i="1"/>
  <c r="H136" i="1"/>
  <c r="H137" i="1"/>
  <c r="H138" i="1"/>
  <c r="H139" i="1"/>
  <c r="H140" i="1"/>
  <c r="H141" i="1"/>
  <c r="H142" i="1"/>
  <c r="H143" i="1"/>
  <c r="H144" i="1"/>
  <c r="H135" i="1"/>
  <c r="H115" i="1"/>
  <c r="H116" i="1"/>
  <c r="H117" i="1"/>
  <c r="H118" i="1"/>
  <c r="H119" i="1"/>
  <c r="H114" i="1"/>
  <c r="H103" i="1"/>
  <c r="H104" i="1"/>
  <c r="H105" i="1"/>
  <c r="H106" i="1"/>
  <c r="H102" i="1"/>
  <c r="H84" i="1"/>
  <c r="H79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53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28" i="1"/>
  <c r="D214" i="1"/>
  <c r="D18" i="1"/>
  <c r="D38" i="2"/>
  <c r="D203" i="1"/>
  <c r="D17" i="1"/>
  <c r="D152" i="1"/>
  <c r="D15" i="1"/>
  <c r="D35" i="2"/>
  <c r="D129" i="1"/>
  <c r="D14" i="1"/>
  <c r="D34" i="2"/>
  <c r="D108" i="1"/>
  <c r="D13" i="1"/>
  <c r="D33" i="2"/>
  <c r="D96" i="1"/>
  <c r="D12" i="1"/>
  <c r="D32" i="2"/>
  <c r="D72" i="1"/>
  <c r="D11" i="1"/>
  <c r="D47" i="1"/>
  <c r="D10" i="1"/>
  <c r="F24" i="1"/>
  <c r="F50" i="1"/>
  <c r="F75" i="1"/>
  <c r="F99" i="1"/>
  <c r="F111" i="1"/>
  <c r="F132" i="1"/>
  <c r="F155" i="1"/>
  <c r="F205" i="1"/>
  <c r="G26" i="2"/>
  <c r="H70" i="1"/>
  <c r="G24" i="1"/>
  <c r="G50" i="1"/>
  <c r="G75" i="1"/>
  <c r="G99" i="1"/>
  <c r="G111" i="1"/>
  <c r="G132" i="1"/>
  <c r="G155" i="1"/>
  <c r="G205" i="1"/>
  <c r="F28" i="2"/>
  <c r="F44" i="2"/>
  <c r="F8" i="1"/>
  <c r="F25" i="1"/>
  <c r="F51" i="1"/>
  <c r="F76" i="1"/>
  <c r="F100" i="1"/>
  <c r="F112" i="1"/>
  <c r="F133" i="1"/>
  <c r="F156" i="1"/>
  <c r="F206" i="1"/>
  <c r="F27" i="2"/>
  <c r="F214" i="1"/>
  <c r="H214" i="1"/>
  <c r="F191" i="1"/>
  <c r="F16" i="1"/>
  <c r="F152" i="1"/>
  <c r="F15" i="1"/>
  <c r="F35" i="2"/>
  <c r="F129" i="1"/>
  <c r="H129" i="1"/>
  <c r="F108" i="1"/>
  <c r="F13" i="1"/>
  <c r="F96" i="1"/>
  <c r="F12" i="1"/>
  <c r="F72" i="1"/>
  <c r="F11" i="1"/>
  <c r="F31" i="2"/>
  <c r="F47" i="1"/>
  <c r="F10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4" i="1"/>
  <c r="C47" i="1"/>
  <c r="C10" i="1"/>
  <c r="C22" i="2"/>
  <c r="F22" i="2"/>
  <c r="F47" i="2" s="1"/>
  <c r="F53" i="2" s="1"/>
  <c r="B6" i="1"/>
  <c r="C108" i="1"/>
  <c r="C13" i="1"/>
  <c r="H148" i="1"/>
  <c r="H149" i="1"/>
  <c r="H150" i="1"/>
  <c r="H121" i="1"/>
  <c r="H122" i="1"/>
  <c r="H123" i="1"/>
  <c r="H124" i="1"/>
  <c r="H125" i="1"/>
  <c r="H126" i="1"/>
  <c r="H127" i="1"/>
  <c r="H45" i="1"/>
  <c r="H27" i="1"/>
  <c r="C8" i="1"/>
  <c r="C25" i="1"/>
  <c r="G28" i="2"/>
  <c r="G8" i="1"/>
  <c r="G25" i="1"/>
  <c r="G51" i="1"/>
  <c r="G76" i="1"/>
  <c r="G100" i="1"/>
  <c r="G112" i="1"/>
  <c r="G133" i="1"/>
  <c r="G156" i="1"/>
  <c r="G206" i="1"/>
  <c r="G27" i="2"/>
  <c r="C214" i="1"/>
  <c r="C18" i="1"/>
  <c r="C152" i="1"/>
  <c r="C15" i="1"/>
  <c r="H7" i="2"/>
  <c r="F3" i="1"/>
  <c r="C44" i="2"/>
  <c r="C28" i="2"/>
  <c r="H206" i="1"/>
  <c r="H205" i="1"/>
  <c r="H78" i="1"/>
  <c r="C72" i="1"/>
  <c r="C129" i="1"/>
  <c r="C14" i="1"/>
  <c r="C34" i="2"/>
  <c r="B30" i="2"/>
  <c r="C27" i="2"/>
  <c r="C203" i="1"/>
  <c r="C17" i="1"/>
  <c r="F17" i="1"/>
  <c r="F37" i="2"/>
  <c r="H201" i="1"/>
  <c r="H200" i="1"/>
  <c r="H199" i="1"/>
  <c r="H198" i="1"/>
  <c r="H197" i="1"/>
  <c r="C96" i="1"/>
  <c r="I28" i="2"/>
  <c r="A6" i="1"/>
  <c r="H24" i="1"/>
  <c r="H25" i="1"/>
  <c r="B47" i="1"/>
  <c r="H50" i="1"/>
  <c r="H51" i="1"/>
  <c r="B72" i="1"/>
  <c r="H75" i="1"/>
  <c r="H76" i="1"/>
  <c r="B96" i="1"/>
  <c r="H99" i="1"/>
  <c r="H100" i="1"/>
  <c r="B108" i="1"/>
  <c r="H111" i="1"/>
  <c r="H112" i="1"/>
  <c r="B129" i="1"/>
  <c r="H132" i="1"/>
  <c r="H133" i="1"/>
  <c r="B152" i="1"/>
  <c r="H155" i="1"/>
  <c r="H156" i="1"/>
  <c r="B191" i="1"/>
  <c r="H194" i="1"/>
  <c r="H195" i="1"/>
  <c r="A203" i="1"/>
  <c r="B203" i="1"/>
  <c r="H27" i="2"/>
  <c r="I27" i="2"/>
  <c r="A30" i="2"/>
  <c r="A31" i="2"/>
  <c r="B31" i="2"/>
  <c r="A32" i="2"/>
  <c r="B32" i="2"/>
  <c r="A33" i="2"/>
  <c r="B33" i="2"/>
  <c r="A34" i="2"/>
  <c r="B34" i="2"/>
  <c r="A35" i="2"/>
  <c r="B35" i="2"/>
  <c r="A36" i="2"/>
  <c r="B36" i="2"/>
  <c r="C38" i="2"/>
  <c r="C51" i="1"/>
  <c r="C76" i="1"/>
  <c r="C100" i="1"/>
  <c r="C112" i="1"/>
  <c r="C133" i="1"/>
  <c r="C156" i="1"/>
  <c r="C11" i="1"/>
  <c r="C12" i="1"/>
  <c r="C32" i="2"/>
  <c r="C37" i="2"/>
  <c r="H17" i="1"/>
  <c r="C33" i="2"/>
  <c r="C36" i="2"/>
  <c r="C195" i="1"/>
  <c r="C206" i="1"/>
  <c r="C30" i="2"/>
  <c r="E30" i="2"/>
  <c r="H203" i="1"/>
  <c r="H37" i="2"/>
  <c r="D30" i="2"/>
  <c r="D76" i="1"/>
  <c r="D100" i="1"/>
  <c r="D112" i="1"/>
  <c r="D133" i="1"/>
  <c r="D156" i="1"/>
  <c r="D51" i="1"/>
  <c r="D195" i="1"/>
  <c r="D206" i="1"/>
  <c r="F18" i="1"/>
  <c r="H16" i="1"/>
  <c r="F36" i="2"/>
  <c r="H36" i="2"/>
  <c r="H191" i="1"/>
  <c r="C35" i="2"/>
  <c r="C20" i="1"/>
  <c r="H35" i="2"/>
  <c r="H152" i="1"/>
  <c r="H15" i="1"/>
  <c r="F14" i="1"/>
  <c r="H108" i="1"/>
  <c r="H13" i="1"/>
  <c r="F33" i="2"/>
  <c r="H33" i="2"/>
  <c r="H96" i="1"/>
  <c r="H12" i="1"/>
  <c r="F32" i="2"/>
  <c r="H32" i="2"/>
  <c r="H72" i="1"/>
  <c r="E20" i="1"/>
  <c r="E31" i="2"/>
  <c r="E40" i="2"/>
  <c r="E47" i="2"/>
  <c r="E53" i="2"/>
  <c r="D31" i="2"/>
  <c r="D40" i="2"/>
  <c r="D47" i="2"/>
  <c r="D53" i="2"/>
  <c r="D20" i="1"/>
  <c r="H11" i="1"/>
  <c r="C31" i="2"/>
  <c r="H47" i="1"/>
  <c r="H10" i="1"/>
  <c r="F30" i="2"/>
  <c r="F20" i="1"/>
  <c r="H20" i="1"/>
  <c r="H18" i="1"/>
  <c r="F38" i="2"/>
  <c r="H38" i="2"/>
  <c r="F34" i="2"/>
  <c r="H34" i="2"/>
  <c r="H14" i="1"/>
  <c r="C40" i="2"/>
  <c r="C47" i="2"/>
  <c r="C53" i="2"/>
  <c r="H31" i="2"/>
  <c r="H30" i="2"/>
  <c r="F40" i="2"/>
  <c r="H40" i="2"/>
  <c r="H22" i="2" l="1"/>
  <c r="G20" i="1"/>
  <c r="G40" i="2"/>
  <c r="G47" i="2" l="1"/>
  <c r="G53" i="2" s="1"/>
</calcChain>
</file>

<file path=xl/sharedStrings.xml><?xml version="1.0" encoding="utf-8"?>
<sst xmlns="http://schemas.openxmlformats.org/spreadsheetml/2006/main" count="393" uniqueCount="304">
  <si>
    <t>Disponibelt</t>
  </si>
  <si>
    <t>Formål</t>
  </si>
  <si>
    <t>Tekst</t>
  </si>
  <si>
    <t>SUM INNTEKTER</t>
  </si>
  <si>
    <t>Kostnader</t>
  </si>
  <si>
    <t xml:space="preserve">Ideell forbruks-% = </t>
  </si>
  <si>
    <t>Budsjett</t>
  </si>
  <si>
    <t>MÅNED</t>
  </si>
  <si>
    <t>INNTEKTER</t>
  </si>
  <si>
    <t>UTGIFTER</t>
  </si>
  <si>
    <t>DRIFTSRESULTAT</t>
  </si>
  <si>
    <t>10</t>
  </si>
  <si>
    <t>Tilskudd fra FO sentralt</t>
  </si>
  <si>
    <t>Ekstra tilskudd aktiviteter</t>
  </si>
  <si>
    <t>20</t>
  </si>
  <si>
    <t>30</t>
  </si>
  <si>
    <t>40</t>
  </si>
  <si>
    <t>50</t>
  </si>
  <si>
    <t>60</t>
  </si>
  <si>
    <t>70</t>
  </si>
  <si>
    <t>Fagpolitisk arbeid</t>
  </si>
  <si>
    <t>Yrkesfaglig arbeid</t>
  </si>
  <si>
    <t>Organisasjon og informasjon</t>
  </si>
  <si>
    <t>Klubber</t>
  </si>
  <si>
    <t>Årsmøte</t>
  </si>
  <si>
    <t>AD HOC arbeid</t>
  </si>
  <si>
    <t>FAGPOLITISK ARBEID</t>
  </si>
  <si>
    <t>YRKESFAGLIG ARBEID</t>
  </si>
  <si>
    <t>ORGANISASJON OG INFORMASJON</t>
  </si>
  <si>
    <t>LO kontingent</t>
  </si>
  <si>
    <t>Andre kontingenter</t>
  </si>
  <si>
    <t>TILLITSVALGTSKOLERING</t>
  </si>
  <si>
    <t>Turnuskurs</t>
  </si>
  <si>
    <t>Dekning aviser</t>
  </si>
  <si>
    <t>EDB</t>
  </si>
  <si>
    <t>Porto</t>
  </si>
  <si>
    <t>Gebyrer</t>
  </si>
  <si>
    <t>DRIFT KONTORET</t>
  </si>
  <si>
    <t>80</t>
  </si>
  <si>
    <t>INTERNASJONALT ARBEID</t>
  </si>
  <si>
    <t>Internasjonalt arbeid</t>
  </si>
  <si>
    <t>Overskudd /Underskudd</t>
  </si>
  <si>
    <t>Ørediff.</t>
  </si>
  <si>
    <t xml:space="preserve"> SUM UTGIFTER</t>
  </si>
  <si>
    <t>Tillitsvalgtskolering</t>
  </si>
  <si>
    <t>Rep.skap</t>
  </si>
  <si>
    <t>Nordisk/internasjonalt samarbeid</t>
  </si>
  <si>
    <t>KLUBBER</t>
  </si>
  <si>
    <t>Litteratur</t>
  </si>
  <si>
    <t>Kopi/faks</t>
  </si>
  <si>
    <t>Velferdstiltak/gaver etc.</t>
  </si>
  <si>
    <t>Annonser</t>
  </si>
  <si>
    <t>Drift kontor</t>
  </si>
  <si>
    <t>Senior pol. utvalg</t>
  </si>
  <si>
    <t xml:space="preserve"> </t>
  </si>
  <si>
    <t>Kursinntekter</t>
  </si>
  <si>
    <t>Andre inntekter/refusjoner</t>
  </si>
  <si>
    <t xml:space="preserve">Annet </t>
  </si>
  <si>
    <t>OU midler Oslo kommune</t>
  </si>
  <si>
    <t>Bevilgninger</t>
  </si>
  <si>
    <t>Lov og avtaleverk Oslo kommune</t>
  </si>
  <si>
    <t>Tillitsvalgtsamling/skolering Oslo kommune</t>
  </si>
  <si>
    <t>Forhandlingskurs Oslo kommune</t>
  </si>
  <si>
    <t>Kontonr</t>
  </si>
  <si>
    <t>Gruppe</t>
  </si>
  <si>
    <t>Refleksjonsutvalg</t>
  </si>
  <si>
    <t>1010</t>
  </si>
  <si>
    <t>1020</t>
  </si>
  <si>
    <t>1030</t>
  </si>
  <si>
    <t>1050</t>
  </si>
  <si>
    <t>1080</t>
  </si>
  <si>
    <t>1015</t>
  </si>
  <si>
    <t>1082</t>
  </si>
  <si>
    <t>Stipend</t>
  </si>
  <si>
    <t>2050</t>
  </si>
  <si>
    <t>2055</t>
  </si>
  <si>
    <t>Lokale fagpolitiske konferanser</t>
  </si>
  <si>
    <t>3040</t>
  </si>
  <si>
    <t>5092</t>
  </si>
  <si>
    <t>5094</t>
  </si>
  <si>
    <t>5091</t>
  </si>
  <si>
    <t>5085</t>
  </si>
  <si>
    <t>6060</t>
  </si>
  <si>
    <t>7010</t>
  </si>
  <si>
    <t>7015</t>
  </si>
  <si>
    <t>7090</t>
  </si>
  <si>
    <t>Internasjonalt prosjekt 1</t>
  </si>
  <si>
    <t>8010</t>
  </si>
  <si>
    <t>Spesifikasjon pr. formålsgruppe</t>
  </si>
  <si>
    <t xml:space="preserve">SUM UTGIFTER </t>
  </si>
  <si>
    <t>1012</t>
  </si>
  <si>
    <t>1022</t>
  </si>
  <si>
    <t>1032</t>
  </si>
  <si>
    <t>1035</t>
  </si>
  <si>
    <t>1052</t>
  </si>
  <si>
    <t>2020</t>
  </si>
  <si>
    <t>2030</t>
  </si>
  <si>
    <t>2035</t>
  </si>
  <si>
    <t>2036</t>
  </si>
  <si>
    <t>2095</t>
  </si>
  <si>
    <t>FO Helse Sørøst</t>
  </si>
  <si>
    <t>Yrkesfaglig-/yrkesetisk konferanse</t>
  </si>
  <si>
    <t>3010</t>
  </si>
  <si>
    <t>3042</t>
  </si>
  <si>
    <t>3050</t>
  </si>
  <si>
    <t>4010</t>
  </si>
  <si>
    <t>4015</t>
  </si>
  <si>
    <t>4030</t>
  </si>
  <si>
    <t>5022</t>
  </si>
  <si>
    <t>5030</t>
  </si>
  <si>
    <t>Kurs materiell  - generelt</t>
  </si>
  <si>
    <t>Klubbkonferanser</t>
  </si>
  <si>
    <t>6070</t>
  </si>
  <si>
    <t>7018</t>
  </si>
  <si>
    <t>7028</t>
  </si>
  <si>
    <t>7032</t>
  </si>
  <si>
    <t>7030</t>
  </si>
  <si>
    <t xml:space="preserve">Personalopplæring </t>
  </si>
  <si>
    <t xml:space="preserve">Faglig oppdatering </t>
  </si>
  <si>
    <t>Inventar og diverse utstyr</t>
  </si>
  <si>
    <t xml:space="preserve">Ytelser iht Reglement for lønna tillitsvalgte </t>
  </si>
  <si>
    <t>Sekretariatseminar</t>
  </si>
  <si>
    <t>7040</t>
  </si>
  <si>
    <t>7042</t>
  </si>
  <si>
    <t>7060</t>
  </si>
  <si>
    <t>7070</t>
  </si>
  <si>
    <t>7080</t>
  </si>
  <si>
    <t>7082</t>
  </si>
  <si>
    <t>7084</t>
  </si>
  <si>
    <t>7072</t>
  </si>
  <si>
    <t>7074</t>
  </si>
  <si>
    <t>7076</t>
  </si>
  <si>
    <t>7058</t>
  </si>
  <si>
    <t>7054</t>
  </si>
  <si>
    <t>7094</t>
  </si>
  <si>
    <t>7098</t>
  </si>
  <si>
    <t>8020</t>
  </si>
  <si>
    <t>8030</t>
  </si>
  <si>
    <t>8040</t>
  </si>
  <si>
    <t>Internasjonalt prosjekt 2</t>
  </si>
  <si>
    <t>Internasjonalt prosjekt 3</t>
  </si>
  <si>
    <t>Internasjonalt prosjekt 4</t>
  </si>
  <si>
    <t>Kongressforberedelser</t>
  </si>
  <si>
    <t>Eksterne konferanser/møter/seminarer</t>
  </si>
  <si>
    <t>1016</t>
  </si>
  <si>
    <t>AU</t>
  </si>
  <si>
    <t xml:space="preserve">Styret </t>
  </si>
  <si>
    <t>Eksterne konferanser</t>
  </si>
  <si>
    <t>Interne konferanser</t>
  </si>
  <si>
    <t>Medlemssaker/personalsaker</t>
  </si>
  <si>
    <t>Kurs Spekter Helse</t>
  </si>
  <si>
    <t>Internasjonalt arbeid/bevilgninger</t>
  </si>
  <si>
    <t>7011</t>
  </si>
  <si>
    <t>7048</t>
  </si>
  <si>
    <t>Bilgodtgjørelse - fast , innberetn pl.</t>
  </si>
  <si>
    <t>Flyttekostnader (kontor)</t>
  </si>
  <si>
    <t>Lønn, sos.avg., pensj.kostn.- leder</t>
  </si>
  <si>
    <t>Fakturerte lønnskostnader</t>
  </si>
  <si>
    <t>Kontorlokaler - husleie/strøm/renhold etc.</t>
  </si>
  <si>
    <t>Kontordrift  -  rekvisita, kaffe/te etc.</t>
  </si>
  <si>
    <t>Kontrollkomité</t>
  </si>
  <si>
    <t>Valgkomité</t>
  </si>
  <si>
    <t>2032</t>
  </si>
  <si>
    <t>Representasjon</t>
  </si>
  <si>
    <t>2042</t>
  </si>
  <si>
    <t>Kvinner på tvers</t>
  </si>
  <si>
    <t>3022</t>
  </si>
  <si>
    <t>3024</t>
  </si>
  <si>
    <t>2023</t>
  </si>
  <si>
    <t>Yrkesfaglig - barnevernpedagog</t>
  </si>
  <si>
    <t>Yrkesfaglig - sosionom</t>
  </si>
  <si>
    <t>Yrkesfaglig - vernepleier</t>
  </si>
  <si>
    <t>6045</t>
  </si>
  <si>
    <t>2024</t>
  </si>
  <si>
    <t>Medlemsrettede aktiviteter 2</t>
  </si>
  <si>
    <t>2025</t>
  </si>
  <si>
    <t>2026</t>
  </si>
  <si>
    <t>2027</t>
  </si>
  <si>
    <t>Tariffpolitisk utvalg</t>
  </si>
  <si>
    <t>Helse- og sosialpolitisk utvalg</t>
  </si>
  <si>
    <t>Kvinnepolitisk utvalg</t>
  </si>
  <si>
    <t>Politiske utvalg - andre</t>
  </si>
  <si>
    <t>1042</t>
  </si>
  <si>
    <t>1043</t>
  </si>
  <si>
    <t>1044</t>
  </si>
  <si>
    <t xml:space="preserve">Veiledningsteori  - medlemskurs </t>
  </si>
  <si>
    <t>3060</t>
  </si>
  <si>
    <t>Nettverkssamlinger</t>
  </si>
  <si>
    <t xml:space="preserve">Endret navn i 2. utgave (tillagt: - medlemskurs)  </t>
  </si>
  <si>
    <t>Temamøter - diverse</t>
  </si>
  <si>
    <t>Temamøte 1</t>
  </si>
  <si>
    <t>3072</t>
  </si>
  <si>
    <t>Temamøte 2</t>
  </si>
  <si>
    <t>3073</t>
  </si>
  <si>
    <t>Temamøte 3</t>
  </si>
  <si>
    <t>Inntatt i 2. utgave - ny, alternativt til 3070</t>
  </si>
  <si>
    <t>Inntatt i 2. utgave  - ny</t>
  </si>
  <si>
    <t>Inntatt i 2. utgave - ny. Fortrinnsvis bruke denne. Alternativt se 3071-3073</t>
  </si>
  <si>
    <t>Inntatt i 2. utgave - tidligere formål 309 - alternativt til 3020</t>
  </si>
  <si>
    <t>Inntatt i 2. utgave - tidligere formål 310 - alternativt til 3020</t>
  </si>
  <si>
    <t>Inntatt i 2. utgave - tidligere formål 320 - alternativt til 3020</t>
  </si>
  <si>
    <t xml:space="preserve">Inntatt i 2. utgave - tidligere formål 215 </t>
  </si>
  <si>
    <t xml:space="preserve">Inntatt i 2. utgave - tidligere formål 212 </t>
  </si>
  <si>
    <t>1083</t>
  </si>
  <si>
    <t>Medlemsmøter - FO-interne spørsmål</t>
  </si>
  <si>
    <t>3044</t>
  </si>
  <si>
    <t>Ekstrerne seminarer</t>
  </si>
  <si>
    <t>3046</t>
  </si>
  <si>
    <t>Interne seminarer</t>
  </si>
  <si>
    <t>Inntatt i 3. utgave</t>
  </si>
  <si>
    <t>5072</t>
  </si>
  <si>
    <t>5073</t>
  </si>
  <si>
    <t>5071</t>
  </si>
  <si>
    <t>Andre kurs i egen regi 3</t>
  </si>
  <si>
    <t>Resultat pr</t>
  </si>
  <si>
    <t xml:space="preserve">Andre kurs i egen regi 1- </t>
  </si>
  <si>
    <t xml:space="preserve">Andre kurs i egen regi 2 - </t>
  </si>
  <si>
    <t>FO Hordaland internt</t>
  </si>
  <si>
    <t>1075</t>
  </si>
  <si>
    <t>Samarbeidsmøter med andre FO avdelinger</t>
  </si>
  <si>
    <t>Medlemsrettede aktiviteter 3 : FO kafe/medlemsmøter</t>
  </si>
  <si>
    <t>Medlemsrettede aktiviteter 4: konf.kviner og ledelse</t>
  </si>
  <si>
    <t>Medlemsrettede aktiviteter 5: diverse aksjoner</t>
  </si>
  <si>
    <t>3080</t>
  </si>
  <si>
    <t>Yrkefaglig-/yrkesetisk koferanse</t>
  </si>
  <si>
    <t>5026</t>
  </si>
  <si>
    <t>5080</t>
  </si>
  <si>
    <t>Annen tillitsvalgtskolering</t>
  </si>
  <si>
    <t>6021</t>
  </si>
  <si>
    <t>Klubbtilskudd klubb 1; KS Bergen</t>
  </si>
  <si>
    <t>6023</t>
  </si>
  <si>
    <t>6024</t>
  </si>
  <si>
    <t>Klubbtilskudd klubb 4;  klubber i Spektar</t>
  </si>
  <si>
    <t>6025</t>
  </si>
  <si>
    <t>6026</t>
  </si>
  <si>
    <t>Klubbtilskudd klubb 3;  klubber i KS distrikt</t>
  </si>
  <si>
    <t>6027</t>
  </si>
  <si>
    <t>Klubbtilskudd klubb 6;  klubber i Bufetet</t>
  </si>
  <si>
    <t>Klubbtilskudd klubb 7;  klubber i Stat ellers</t>
  </si>
  <si>
    <t>6028</t>
  </si>
  <si>
    <t>Klubbtilskudd klubb 8;  klubber i privat</t>
  </si>
  <si>
    <t>6029</t>
  </si>
  <si>
    <t>Klubbtilskudd klubb 9;  HIB studentene</t>
  </si>
  <si>
    <t>Lønn, sos.avg., pensj.kostn.- kontosekretær</t>
  </si>
  <si>
    <t>7022</t>
  </si>
  <si>
    <t>Dekning tapt arbeidsfortjeneste</t>
  </si>
  <si>
    <t>7034</t>
  </si>
  <si>
    <t>Barnepass</t>
  </si>
  <si>
    <t>7044</t>
  </si>
  <si>
    <t>Overtidsmat/transport etter regning</t>
  </si>
  <si>
    <t>8080</t>
  </si>
  <si>
    <t>Internasjonalt prosjekt / bevilgning</t>
  </si>
  <si>
    <t>FO HORDALAND INTERNT</t>
  </si>
  <si>
    <t>lønn ,sos.avg.pensj.kost. Andre tillitsvalgte</t>
  </si>
  <si>
    <t>Forhandlinger tarif</t>
  </si>
  <si>
    <t>Revidert</t>
  </si>
  <si>
    <t>Forbruks % av</t>
  </si>
  <si>
    <t>Kurs i lov og avtaleverk</t>
  </si>
  <si>
    <t>Medlemsrettede aktiviteter 1 . Mai</t>
  </si>
  <si>
    <t xml:space="preserve">Grunnkurs </t>
  </si>
  <si>
    <t>Frie midler klubb/medlemsmøter</t>
  </si>
  <si>
    <t>Ref. Fra FO sentralt div.kurs</t>
  </si>
  <si>
    <t>6030</t>
  </si>
  <si>
    <t>6022</t>
  </si>
  <si>
    <t>Klubbtilskudd klubb 2 KS Bergen frikjøp</t>
  </si>
  <si>
    <t>4025</t>
  </si>
  <si>
    <t>Verving</t>
  </si>
  <si>
    <t>Internasjonalt prosjekt TASWO</t>
  </si>
  <si>
    <t xml:space="preserve">Internasjonalt prosjekt  TASWO i regi av FO </t>
  </si>
  <si>
    <t>profilering</t>
  </si>
  <si>
    <t>telefon-bredbånd</t>
  </si>
  <si>
    <t>Resultat før finansinnt./-kostn</t>
  </si>
  <si>
    <t>Renteinntekter bankinnskudd</t>
  </si>
  <si>
    <t>Renteinntekter div.</t>
  </si>
  <si>
    <t xml:space="preserve">Renteutgifter </t>
  </si>
  <si>
    <t>RESULTAT ETTER FINANS</t>
  </si>
  <si>
    <t>Internasjonalt arbeid - Palestina</t>
  </si>
  <si>
    <t>2022</t>
  </si>
  <si>
    <t>Medlemsrettede aktiviteter- diverse</t>
  </si>
  <si>
    <t>8050</t>
  </si>
  <si>
    <t>BUDSJETTMAL FO HORDALAND</t>
  </si>
  <si>
    <t>Revidert Budsjett</t>
  </si>
  <si>
    <t>Helse og sosialpolitisk påvirkning</t>
  </si>
  <si>
    <t>5081</t>
  </si>
  <si>
    <t xml:space="preserve">Kurs politisk arbeid </t>
  </si>
  <si>
    <t>2017</t>
  </si>
  <si>
    <t xml:space="preserve"> budsjett 2017</t>
  </si>
  <si>
    <t>7019</t>
  </si>
  <si>
    <t>6031</t>
  </si>
  <si>
    <t>Tillitsvalgtturne</t>
  </si>
  <si>
    <t>7020</t>
  </si>
  <si>
    <t>Det er fortsatt ikke mottatt krav om innbetaling av lønn til Mohamad Mehdi, ca kr 200.000,-. Er kostnadsført i 2014</t>
  </si>
  <si>
    <t>6032</t>
  </si>
  <si>
    <t>Nettverksmøter</t>
  </si>
  <si>
    <t>6033</t>
  </si>
  <si>
    <t>Klubbtilskudd NHO</t>
  </si>
  <si>
    <r>
      <t>Klubbtilskudd klubb 5;  klubbe</t>
    </r>
    <r>
      <rPr>
        <b/>
        <sz val="9"/>
        <rFont val="Arial"/>
        <family val="2"/>
      </rPr>
      <t>r</t>
    </r>
    <r>
      <rPr>
        <sz val="9"/>
        <rFont val="Arial"/>
        <family val="2"/>
      </rPr>
      <t xml:space="preserve"> i Virke</t>
    </r>
    <r>
      <rPr>
        <b/>
        <sz val="9"/>
        <rFont val="Arial"/>
        <family val="2"/>
      </rPr>
      <t xml:space="preserve"> </t>
    </r>
  </si>
  <si>
    <t>OU midler fra FO sentralt KS</t>
  </si>
  <si>
    <t>BUDSJETTMAL 2018</t>
  </si>
  <si>
    <t>2018</t>
  </si>
  <si>
    <t>Salg av aksjer Folkets Hus er ført som inntekt på konto 3930</t>
  </si>
  <si>
    <t>FORSLAG REVIDERT BUDSJETT  FO HORDALAND 2018</t>
  </si>
  <si>
    <t>Spekter - samarbeidsutvalg</t>
  </si>
  <si>
    <t>BUFetat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</si>
</sst>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#,##0.0"/>
    <numFmt numFmtId="167" formatCode="dd/mm/yy;@"/>
    <numFmt numFmtId="168" formatCode="[$-414]mmm\.\ yy;@"/>
  </numFmts>
  <fonts count="1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3" fontId="2" fillId="2" borderId="0" xfId="0" applyNumberFormat="1" applyFont="1" applyFill="1"/>
    <xf numFmtId="0" fontId="2" fillId="0" borderId="0" xfId="0" applyFont="1" applyFill="1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165" fontId="2" fillId="0" borderId="0" xfId="0" applyNumberFormat="1" applyFont="1"/>
    <xf numFmtId="0" fontId="2" fillId="0" borderId="3" xfId="0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165" fontId="2" fillId="0" borderId="0" xfId="0" applyNumberFormat="1" applyFont="1" applyFill="1" applyBorder="1"/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3" fontId="2" fillId="2" borderId="4" xfId="0" applyNumberFormat="1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center"/>
    </xf>
    <xf numFmtId="165" fontId="2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3" fontId="2" fillId="0" borderId="0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Border="1"/>
    <xf numFmtId="3" fontId="3" fillId="0" borderId="0" xfId="0" applyNumberFormat="1" applyFont="1"/>
    <xf numFmtId="2" fontId="2" fillId="0" borderId="0" xfId="0" applyNumberFormat="1" applyFont="1"/>
    <xf numFmtId="3" fontId="2" fillId="2" borderId="1" xfId="0" applyNumberFormat="1" applyFont="1" applyFill="1" applyBorder="1"/>
    <xf numFmtId="2" fontId="2" fillId="2" borderId="1" xfId="1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3" fontId="2" fillId="2" borderId="0" xfId="1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/>
    <xf numFmtId="49" fontId="3" fillId="0" borderId="0" xfId="0" applyNumberFormat="1" applyFont="1" applyBorder="1" applyAlignment="1">
      <alignment readingOrder="1"/>
    </xf>
    <xf numFmtId="0" fontId="3" fillId="2" borderId="0" xfId="0" applyFont="1" applyFill="1" applyBorder="1"/>
    <xf numFmtId="3" fontId="3" fillId="2" borderId="0" xfId="1" applyNumberFormat="1" applyFont="1" applyFill="1" applyBorder="1"/>
    <xf numFmtId="2" fontId="2" fillId="2" borderId="0" xfId="1" applyNumberFormat="1" applyFont="1" applyFill="1" applyBorder="1"/>
    <xf numFmtId="4" fontId="2" fillId="2" borderId="0" xfId="0" applyNumberFormat="1" applyFont="1" applyFill="1" applyBorder="1"/>
    <xf numFmtId="3" fontId="2" fillId="0" borderId="0" xfId="1" applyNumberFormat="1" applyFont="1" applyBorder="1"/>
    <xf numFmtId="3" fontId="3" fillId="0" borderId="0" xfId="0" applyNumberFormat="1" applyFont="1" applyBorder="1"/>
    <xf numFmtId="4" fontId="2" fillId="0" borderId="0" xfId="0" applyNumberFormat="1" applyFont="1"/>
    <xf numFmtId="2" fontId="2" fillId="0" borderId="2" xfId="0" applyNumberFormat="1" applyFont="1" applyBorder="1"/>
    <xf numFmtId="4" fontId="2" fillId="0" borderId="2" xfId="0" applyNumberFormat="1" applyFont="1" applyBorder="1"/>
    <xf numFmtId="2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/>
    <xf numFmtId="2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2" fontId="2" fillId="0" borderId="0" xfId="1" applyNumberFormat="1" applyFont="1" applyBorder="1"/>
    <xf numFmtId="4" fontId="2" fillId="0" borderId="0" xfId="1" applyNumberFormat="1" applyFont="1" applyBorder="1"/>
    <xf numFmtId="4" fontId="3" fillId="2" borderId="1" xfId="0" applyNumberFormat="1" applyFont="1" applyFill="1" applyBorder="1"/>
    <xf numFmtId="3" fontId="2" fillId="2" borderId="1" xfId="1" applyNumberFormat="1" applyFont="1" applyFill="1" applyBorder="1"/>
    <xf numFmtId="4" fontId="3" fillId="2" borderId="1" xfId="1" applyNumberFormat="1" applyFont="1" applyFill="1" applyBorder="1" applyAlignment="1">
      <alignment horizontal="right"/>
    </xf>
    <xf numFmtId="165" fontId="2" fillId="2" borderId="2" xfId="1" applyNumberFormat="1" applyFont="1" applyFill="1" applyBorder="1"/>
    <xf numFmtId="4" fontId="2" fillId="2" borderId="2" xfId="1" applyNumberFormat="1" applyFont="1" applyFill="1" applyBorder="1"/>
    <xf numFmtId="3" fontId="3" fillId="0" borderId="0" xfId="1" applyNumberFormat="1" applyFont="1" applyBorder="1"/>
    <xf numFmtId="4" fontId="3" fillId="0" borderId="0" xfId="1" applyNumberFormat="1" applyFont="1" applyBorder="1"/>
    <xf numFmtId="3" fontId="2" fillId="0" borderId="0" xfId="1" applyNumberFormat="1" applyFont="1"/>
    <xf numFmtId="2" fontId="2" fillId="0" borderId="0" xfId="1" applyNumberFormat="1" applyFont="1"/>
    <xf numFmtId="4" fontId="3" fillId="0" borderId="0" xfId="0" applyNumberFormat="1" applyFont="1"/>
    <xf numFmtId="0" fontId="3" fillId="0" borderId="0" xfId="0" applyFont="1" applyAlignment="1">
      <alignment horizontal="right"/>
    </xf>
    <xf numFmtId="165" fontId="2" fillId="0" borderId="0" xfId="1" applyNumberFormat="1" applyFont="1"/>
    <xf numFmtId="4" fontId="2" fillId="0" borderId="0" xfId="1" applyNumberFormat="1" applyFont="1"/>
    <xf numFmtId="3" fontId="3" fillId="0" borderId="0" xfId="1" applyNumberFormat="1" applyFont="1"/>
    <xf numFmtId="167" fontId="2" fillId="2" borderId="2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2" fillId="0" borderId="3" xfId="0" applyFont="1" applyFill="1" applyBorder="1"/>
    <xf numFmtId="3" fontId="2" fillId="0" borderId="3" xfId="0" applyNumberFormat="1" applyFont="1" applyFill="1" applyBorder="1" applyAlignment="1">
      <alignment horizontal="right"/>
    </xf>
    <xf numFmtId="0" fontId="4" fillId="0" borderId="0" xfId="0" applyFont="1"/>
    <xf numFmtId="3" fontId="4" fillId="0" borderId="0" xfId="1" applyNumberFormat="1" applyFont="1"/>
    <xf numFmtId="165" fontId="4" fillId="0" borderId="0" xfId="1" applyNumberFormat="1" applyFont="1"/>
    <xf numFmtId="4" fontId="4" fillId="0" borderId="0" xfId="1" applyNumberFormat="1" applyFont="1"/>
    <xf numFmtId="4" fontId="2" fillId="0" borderId="3" xfId="0" applyNumberFormat="1" applyFont="1" applyBorder="1"/>
    <xf numFmtId="3" fontId="2" fillId="0" borderId="3" xfId="1" applyNumberFormat="1" applyFont="1" applyBorder="1"/>
    <xf numFmtId="165" fontId="2" fillId="0" borderId="3" xfId="1" applyNumberFormat="1" applyFont="1" applyBorder="1"/>
    <xf numFmtId="49" fontId="5" fillId="0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5" fillId="0" borderId="0" xfId="0" applyNumberFormat="1" applyFont="1" applyFill="1" applyBorder="1"/>
    <xf numFmtId="0" fontId="6" fillId="2" borderId="2" xfId="0" applyFont="1" applyFill="1" applyBorder="1"/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7" fontId="6" fillId="2" borderId="2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Fill="1" applyBorder="1"/>
    <xf numFmtId="167" fontId="6" fillId="0" borderId="0" xfId="1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0" fontId="5" fillId="0" borderId="0" xfId="0" applyFont="1" applyFill="1"/>
    <xf numFmtId="49" fontId="6" fillId="2" borderId="2" xfId="0" applyNumberFormat="1" applyFont="1" applyFill="1" applyBorder="1" applyAlignment="1">
      <alignment horizontal="center"/>
    </xf>
    <xf numFmtId="0" fontId="6" fillId="0" borderId="0" xfId="0" applyFont="1" applyFill="1"/>
    <xf numFmtId="3" fontId="2" fillId="3" borderId="0" xfId="0" applyNumberFormat="1" applyFont="1" applyFill="1"/>
    <xf numFmtId="0" fontId="6" fillId="0" borderId="3" xfId="0" applyFont="1" applyBorder="1"/>
    <xf numFmtId="0" fontId="5" fillId="2" borderId="0" xfId="0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/>
    <xf numFmtId="49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6" fillId="0" borderId="0" xfId="0" applyNumberFormat="1" applyFont="1" applyFill="1"/>
    <xf numFmtId="3" fontId="6" fillId="0" borderId="3" xfId="0" applyNumberFormat="1" applyFont="1" applyBorder="1"/>
    <xf numFmtId="49" fontId="2" fillId="0" borderId="0" xfId="0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4" borderId="0" xfId="0" applyFont="1" applyFill="1"/>
    <xf numFmtId="3" fontId="2" fillId="2" borderId="1" xfId="0" applyNumberFormat="1" applyFont="1" applyFill="1" applyBorder="1" applyAlignment="1">
      <alignment horizontal="center"/>
    </xf>
    <xf numFmtId="3" fontId="2" fillId="0" borderId="0" xfId="1" applyNumberFormat="1" applyFont="1" applyFill="1"/>
    <xf numFmtId="49" fontId="2" fillId="2" borderId="2" xfId="1" applyNumberFormat="1" applyFont="1" applyFill="1" applyBorder="1" applyAlignment="1">
      <alignment horizontal="center"/>
    </xf>
    <xf numFmtId="3" fontId="5" fillId="0" borderId="0" xfId="1" applyNumberFormat="1" applyFont="1"/>
    <xf numFmtId="3" fontId="2" fillId="0" borderId="0" xfId="1" applyNumberFormat="1" applyFont="1" applyFill="1" applyBorder="1"/>
    <xf numFmtId="0" fontId="3" fillId="2" borderId="0" xfId="0" applyFont="1" applyFill="1" applyAlignment="1">
      <alignment horizontal="left"/>
    </xf>
    <xf numFmtId="14" fontId="6" fillId="3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/>
    <xf numFmtId="3" fontId="2" fillId="0" borderId="0" xfId="0" applyNumberFormat="1" applyFont="1" applyFill="1" applyAlignment="1">
      <alignment wrapText="1"/>
    </xf>
    <xf numFmtId="3" fontId="2" fillId="0" borderId="0" xfId="1" applyNumberFormat="1" applyFont="1" applyFill="1" applyAlignment="1"/>
    <xf numFmtId="3" fontId="2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1" applyNumberFormat="1" applyFont="1" applyFill="1"/>
    <xf numFmtId="3" fontId="2" fillId="0" borderId="3" xfId="1" applyNumberFormat="1" applyFont="1" applyFill="1" applyBorder="1"/>
    <xf numFmtId="167" fontId="2" fillId="2" borderId="2" xfId="1" applyNumberFormat="1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0" borderId="2" xfId="0" applyNumberFormat="1" applyFont="1" applyBorder="1"/>
    <xf numFmtId="3" fontId="3" fillId="0" borderId="3" xfId="1" applyNumberFormat="1" applyFont="1" applyBorder="1"/>
    <xf numFmtId="3" fontId="3" fillId="2" borderId="1" xfId="1" applyNumberFormat="1" applyFont="1" applyFill="1" applyBorder="1"/>
    <xf numFmtId="3" fontId="2" fillId="3" borderId="3" xfId="1" applyNumberFormat="1" applyFont="1" applyFill="1" applyBorder="1"/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5" fillId="0" borderId="0" xfId="0" quotePrefix="1" applyNumberFormat="1" applyFont="1" applyFill="1"/>
    <xf numFmtId="3" fontId="5" fillId="0" borderId="0" xfId="0" applyNumberFormat="1" applyFont="1" applyFill="1"/>
    <xf numFmtId="3" fontId="9" fillId="0" borderId="0" xfId="0" applyNumberFormat="1" applyFont="1" applyFill="1"/>
    <xf numFmtId="3" fontId="5" fillId="3" borderId="4" xfId="0" applyNumberFormat="1" applyFont="1" applyFill="1" applyBorder="1"/>
    <xf numFmtId="3" fontId="6" fillId="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2" fillId="3" borderId="3" xfId="0" applyFont="1" applyFill="1" applyBorder="1"/>
    <xf numFmtId="4" fontId="2" fillId="3" borderId="3" xfId="0" applyNumberFormat="1" applyFont="1" applyFill="1" applyBorder="1"/>
    <xf numFmtId="165" fontId="2" fillId="3" borderId="3" xfId="1" applyNumberFormat="1" applyFont="1" applyFill="1" applyBorder="1" applyAlignment="1">
      <alignment horizontal="center"/>
    </xf>
    <xf numFmtId="3" fontId="2" fillId="3" borderId="3" xfId="0" applyNumberFormat="1" applyFont="1" applyFill="1" applyBorder="1"/>
    <xf numFmtId="0" fontId="11" fillId="4" borderId="0" xfId="0" applyFont="1" applyFill="1"/>
    <xf numFmtId="3" fontId="3" fillId="2" borderId="2" xfId="0" applyNumberFormat="1" applyFont="1" applyFill="1" applyBorder="1" applyAlignment="1">
      <alignment horizontal="center"/>
    </xf>
    <xf numFmtId="166" fontId="2" fillId="0" borderId="0" xfId="0" applyNumberFormat="1" applyFont="1" applyAlignment="1">
      <alignment horizontal="right"/>
    </xf>
    <xf numFmtId="3" fontId="2" fillId="0" borderId="0" xfId="0" quotePrefix="1" applyNumberFormat="1" applyFont="1" applyFill="1" applyBorder="1" applyAlignment="1">
      <alignment horizontal="center"/>
    </xf>
    <xf numFmtId="3" fontId="3" fillId="2" borderId="0" xfId="0" applyNumberFormat="1" applyFont="1" applyFill="1"/>
    <xf numFmtId="165" fontId="2" fillId="0" borderId="2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3" fontId="1" fillId="0" borderId="0" xfId="0" applyNumberFormat="1" applyFont="1"/>
    <xf numFmtId="3" fontId="2" fillId="0" borderId="5" xfId="0" applyNumberFormat="1" applyFont="1" applyBorder="1"/>
    <xf numFmtId="3" fontId="3" fillId="3" borderId="0" xfId="0" applyNumberFormat="1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/>
    <xf numFmtId="0" fontId="2" fillId="0" borderId="0" xfId="3" applyFont="1" applyFill="1"/>
    <xf numFmtId="0" fontId="2" fillId="0" borderId="0" xfId="3" applyFont="1" applyBorder="1"/>
    <xf numFmtId="3" fontId="2" fillId="0" borderId="0" xfId="3" applyNumberFormat="1" applyFont="1" applyBorder="1"/>
    <xf numFmtId="0" fontId="2" fillId="0" borderId="0" xfId="3" applyFont="1" applyFill="1" applyBorder="1"/>
    <xf numFmtId="3" fontId="2" fillId="0" borderId="0" xfId="3" applyNumberFormat="1" applyFont="1"/>
    <xf numFmtId="0" fontId="2" fillId="0" borderId="0" xfId="3" applyFont="1" applyFill="1" applyBorder="1" applyAlignment="1">
      <alignment horizontal="center"/>
    </xf>
    <xf numFmtId="3" fontId="2" fillId="0" borderId="0" xfId="3" applyNumberFormat="1" applyFont="1" applyFill="1" applyBorder="1"/>
    <xf numFmtId="3" fontId="3" fillId="0" borderId="0" xfId="3" applyNumberFormat="1" applyFont="1"/>
    <xf numFmtId="3" fontId="3" fillId="0" borderId="0" xfId="3" applyNumberFormat="1" applyFont="1" applyBorder="1"/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center"/>
    </xf>
    <xf numFmtId="3" fontId="3" fillId="0" borderId="0" xfId="3" applyNumberFormat="1" applyFont="1" applyFill="1" applyBorder="1"/>
    <xf numFmtId="3" fontId="2" fillId="0" borderId="0" xfId="3" applyNumberFormat="1" applyFont="1" applyFill="1"/>
    <xf numFmtId="3" fontId="2" fillId="0" borderId="0" xfId="2" applyNumberFormat="1" applyFont="1" applyBorder="1" applyAlignment="1">
      <alignment horizontal="right"/>
    </xf>
    <xf numFmtId="3" fontId="3" fillId="0" borderId="0" xfId="3" applyNumberFormat="1" applyFont="1" applyFill="1"/>
    <xf numFmtId="3" fontId="3" fillId="4" borderId="0" xfId="3" applyNumberFormat="1" applyFont="1" applyFill="1"/>
    <xf numFmtId="3" fontId="3" fillId="0" borderId="0" xfId="2" applyNumberFormat="1" applyFont="1" applyBorder="1" applyAlignment="1">
      <alignment horizontal="right"/>
    </xf>
    <xf numFmtId="0" fontId="3" fillId="3" borderId="0" xfId="0" quotePrefix="1" applyFont="1" applyFill="1" applyBorder="1"/>
    <xf numFmtId="4" fontId="2" fillId="3" borderId="0" xfId="0" applyNumberFormat="1" applyFont="1" applyFill="1" applyBorder="1"/>
    <xf numFmtId="3" fontId="13" fillId="0" borderId="0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3" fontId="3" fillId="3" borderId="4" xfId="0" applyNumberFormat="1" applyFont="1" applyFill="1" applyBorder="1"/>
    <xf numFmtId="14" fontId="2" fillId="3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49" fontId="2" fillId="3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2" fillId="0" borderId="3" xfId="1" applyNumberFormat="1" applyFont="1" applyBorder="1" applyAlignment="1">
      <alignment horizontal="right"/>
    </xf>
    <xf numFmtId="3" fontId="11" fillId="3" borderId="0" xfId="0" applyNumberFormat="1" applyFont="1" applyFill="1"/>
    <xf numFmtId="3" fontId="3" fillId="2" borderId="0" xfId="1" applyNumberFormat="1" applyFont="1" applyFill="1" applyBorder="1" applyAlignment="1">
      <alignment horizontal="center"/>
    </xf>
    <xf numFmtId="3" fontId="3" fillId="0" borderId="0" xfId="1" applyNumberFormat="1" applyFont="1" applyBorder="1" applyAlignment="1">
      <alignment horizontal="right"/>
    </xf>
    <xf numFmtId="3" fontId="3" fillId="0" borderId="3" xfId="0" applyNumberFormat="1" applyFont="1" applyBorder="1"/>
    <xf numFmtId="3" fontId="3" fillId="2" borderId="0" xfId="0" applyNumberFormat="1" applyFont="1" applyFill="1" applyAlignment="1">
      <alignment horizontal="center"/>
    </xf>
    <xf numFmtId="3" fontId="3" fillId="3" borderId="3" xfId="1" applyNumberFormat="1" applyFont="1" applyFill="1" applyBorder="1"/>
    <xf numFmtId="3" fontId="14" fillId="0" borderId="0" xfId="1" applyNumberFormat="1" applyFont="1"/>
    <xf numFmtId="0" fontId="15" fillId="0" borderId="0" xfId="0" applyFont="1"/>
    <xf numFmtId="3" fontId="3" fillId="3" borderId="0" xfId="0" applyNumberFormat="1" applyFont="1" applyFill="1"/>
    <xf numFmtId="0" fontId="3" fillId="3" borderId="2" xfId="0" applyFont="1" applyFill="1" applyBorder="1" applyAlignment="1">
      <alignment horizontal="center"/>
    </xf>
    <xf numFmtId="166" fontId="15" fillId="0" borderId="0" xfId="0" applyNumberFormat="1" applyFont="1" applyAlignment="1">
      <alignment horizontal="right"/>
    </xf>
    <xf numFmtId="3" fontId="15" fillId="3" borderId="0" xfId="0" applyNumberFormat="1" applyFont="1" applyFill="1"/>
    <xf numFmtId="3" fontId="15" fillId="0" borderId="0" xfId="0" applyNumberFormat="1" applyFont="1" applyFill="1"/>
    <xf numFmtId="3" fontId="15" fillId="0" borderId="0" xfId="0" applyNumberFormat="1" applyFont="1" applyBorder="1"/>
    <xf numFmtId="3" fontId="15" fillId="2" borderId="1" xfId="0" applyNumberFormat="1" applyFont="1" applyFill="1" applyBorder="1" applyAlignment="1">
      <alignment horizontal="center"/>
    </xf>
    <xf numFmtId="3" fontId="15" fillId="3" borderId="2" xfId="0" applyNumberFormat="1" applyFont="1" applyFill="1" applyBorder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Fill="1" applyBorder="1"/>
    <xf numFmtId="3" fontId="15" fillId="2" borderId="4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2" xfId="0" applyNumberFormat="1" applyFont="1" applyBorder="1"/>
    <xf numFmtId="3" fontId="15" fillId="0" borderId="5" xfId="0" applyNumberFormat="1" applyFont="1" applyBorder="1"/>
    <xf numFmtId="3" fontId="15" fillId="2" borderId="4" xfId="0" applyNumberFormat="1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/>
    </xf>
    <xf numFmtId="3" fontId="16" fillId="0" borderId="0" xfId="0" applyNumberFormat="1" applyFont="1"/>
    <xf numFmtId="3" fontId="15" fillId="0" borderId="3" xfId="0" applyNumberFormat="1" applyFont="1" applyBorder="1"/>
    <xf numFmtId="3" fontId="15" fillId="0" borderId="0" xfId="0" quotePrefix="1" applyNumberFormat="1" applyFont="1" applyFill="1" applyBorder="1" applyAlignment="1">
      <alignment horizontal="center"/>
    </xf>
    <xf numFmtId="3" fontId="15" fillId="5" borderId="0" xfId="0" applyNumberFormat="1" applyFont="1" applyFill="1"/>
    <xf numFmtId="49" fontId="15" fillId="0" borderId="0" xfId="0" applyNumberFormat="1" applyFont="1" applyFill="1" applyBorder="1" applyAlignment="1">
      <alignment horizontal="center"/>
    </xf>
    <xf numFmtId="3" fontId="15" fillId="0" borderId="0" xfId="3" applyNumberFormat="1" applyFont="1" applyFill="1"/>
    <xf numFmtId="3" fontId="15" fillId="2" borderId="0" xfId="0" applyNumberFormat="1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" fontId="15" fillId="0" borderId="0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3" fontId="3" fillId="2" borderId="4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3" fontId="3" fillId="2" borderId="4" xfId="0" applyNumberFormat="1" applyFont="1" applyFill="1" applyBorder="1" applyAlignment="1">
      <alignment horizontal="center"/>
    </xf>
    <xf numFmtId="3" fontId="18" fillId="0" borderId="0" xfId="0" applyNumberFormat="1" applyFont="1"/>
    <xf numFmtId="3" fontId="3" fillId="0" borderId="0" xfId="0" quotePrefix="1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15" fillId="2" borderId="1" xfId="0" applyNumberFormat="1" applyFont="1" applyFill="1" applyBorder="1"/>
    <xf numFmtId="3" fontId="15" fillId="2" borderId="0" xfId="1" applyNumberFormat="1" applyFont="1" applyFill="1" applyBorder="1" applyAlignment="1">
      <alignment horizontal="center"/>
    </xf>
    <xf numFmtId="49" fontId="15" fillId="2" borderId="2" xfId="1" applyNumberFormat="1" applyFont="1" applyFill="1" applyBorder="1" applyAlignment="1">
      <alignment horizontal="center"/>
    </xf>
    <xf numFmtId="3" fontId="15" fillId="0" borderId="0" xfId="1" applyNumberFormat="1" applyFont="1" applyBorder="1" applyAlignment="1">
      <alignment horizontal="right"/>
    </xf>
    <xf numFmtId="3" fontId="15" fillId="2" borderId="0" xfId="0" applyNumberFormat="1" applyFont="1" applyFill="1"/>
    <xf numFmtId="3" fontId="15" fillId="2" borderId="0" xfId="0" applyNumberFormat="1" applyFont="1" applyFill="1" applyAlignment="1">
      <alignment horizontal="center"/>
    </xf>
    <xf numFmtId="3" fontId="15" fillId="2" borderId="2" xfId="0" applyNumberFormat="1" applyFont="1" applyFill="1" applyBorder="1" applyAlignment="1">
      <alignment horizontal="center"/>
    </xf>
    <xf numFmtId="3" fontId="15" fillId="3" borderId="3" xfId="1" applyNumberFormat="1" applyFont="1" applyFill="1" applyBorder="1"/>
    <xf numFmtId="3" fontId="15" fillId="0" borderId="0" xfId="1" applyNumberFormat="1" applyFont="1" applyBorder="1"/>
    <xf numFmtId="3" fontId="15" fillId="2" borderId="1" xfId="1" applyNumberFormat="1" applyFont="1" applyFill="1" applyBorder="1"/>
    <xf numFmtId="3" fontId="15" fillId="0" borderId="3" xfId="1" applyNumberFormat="1" applyFont="1" applyBorder="1"/>
    <xf numFmtId="3" fontId="15" fillId="5" borderId="0" xfId="1" applyNumberFormat="1" applyFont="1" applyFill="1" applyBorder="1" applyAlignment="1">
      <alignment horizontal="right"/>
    </xf>
    <xf numFmtId="3" fontId="15" fillId="5" borderId="0" xfId="0" applyNumberFormat="1" applyFont="1" applyFill="1" applyBorder="1" applyAlignment="1">
      <alignment horizontal="right"/>
    </xf>
  </cellXfs>
  <cellStyles count="4">
    <cellStyle name="Komma" xfId="1" builtinId="3"/>
    <cellStyle name="K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70"/>
  <sheetViews>
    <sheetView topLeftCell="A27" zoomScaleNormal="100" workbookViewId="0">
      <selection activeCell="G47" sqref="G47"/>
    </sheetView>
  </sheetViews>
  <sheetFormatPr baseColWidth="10" defaultRowHeight="12" x14ac:dyDescent="0.2"/>
  <cols>
    <col min="1" max="1" width="7" style="5" customWidth="1"/>
    <col min="2" max="2" width="25.5703125" style="5" customWidth="1"/>
    <col min="3" max="4" width="11.140625" style="15" customWidth="1"/>
    <col min="5" max="6" width="10.28515625" style="42" customWidth="1"/>
    <col min="7" max="7" width="10.28515625" style="15" customWidth="1"/>
    <col min="8" max="8" width="13.42578125" style="43" hidden="1" customWidth="1"/>
    <col min="9" max="9" width="10.5703125" style="63" customWidth="1"/>
    <col min="10" max="16384" width="11.42578125" style="5"/>
  </cols>
  <sheetData>
    <row r="1" spans="1:16" ht="15" x14ac:dyDescent="0.25">
      <c r="A1" s="6"/>
      <c r="B1" s="117"/>
      <c r="C1" s="7"/>
      <c r="D1" s="7"/>
      <c r="E1" s="62"/>
      <c r="F1" s="62"/>
      <c r="G1" s="7"/>
      <c r="H1" s="52"/>
      <c r="I1" s="53"/>
    </row>
    <row r="2" spans="1:16" s="203" customFormat="1" ht="18" x14ac:dyDescent="0.25">
      <c r="A2" s="213" t="s">
        <v>301</v>
      </c>
      <c r="B2" s="214"/>
      <c r="C2" s="143"/>
      <c r="D2" s="143"/>
      <c r="E2" s="215"/>
      <c r="F2" s="260"/>
      <c r="G2" s="252"/>
      <c r="H2" s="53"/>
      <c r="I2" s="54"/>
      <c r="J2" s="5"/>
      <c r="K2" s="5"/>
      <c r="L2" s="5"/>
      <c r="M2" s="5"/>
      <c r="N2" s="5"/>
      <c r="O2" s="5"/>
    </row>
    <row r="3" spans="1:16" x14ac:dyDescent="0.2">
      <c r="A3" s="6"/>
      <c r="B3" s="52"/>
      <c r="C3" s="7"/>
      <c r="D3" s="7"/>
      <c r="E3" s="62"/>
      <c r="F3" s="62"/>
      <c r="G3" s="7"/>
      <c r="H3" s="52"/>
      <c r="I3" s="53"/>
    </row>
    <row r="4" spans="1:16" x14ac:dyDescent="0.2">
      <c r="A4" s="233" t="s">
        <v>280</v>
      </c>
      <c r="B4" s="234"/>
      <c r="C4" s="7"/>
      <c r="D4" s="7"/>
      <c r="E4" s="62"/>
      <c r="F4" s="62"/>
      <c r="G4" s="7"/>
      <c r="H4" s="53"/>
      <c r="I4" s="54"/>
    </row>
    <row r="5" spans="1:16" x14ac:dyDescent="0.2">
      <c r="B5" s="52"/>
      <c r="C5" s="131"/>
      <c r="D5" s="131"/>
      <c r="H5" s="52"/>
      <c r="I5" s="53"/>
    </row>
    <row r="6" spans="1:16" x14ac:dyDescent="0.2">
      <c r="A6" s="6"/>
      <c r="B6" s="6"/>
      <c r="C6" s="7"/>
      <c r="D6" s="7"/>
      <c r="E6" s="62"/>
      <c r="F6" s="62"/>
      <c r="G6" s="7"/>
      <c r="H6" s="55"/>
      <c r="I6" s="53"/>
    </row>
    <row r="7" spans="1:16" x14ac:dyDescent="0.2">
      <c r="A7" s="56" t="s">
        <v>7</v>
      </c>
      <c r="B7" s="132">
        <v>12</v>
      </c>
      <c r="C7" s="7"/>
      <c r="D7" s="7"/>
      <c r="H7" s="185">
        <f>B7/12*100</f>
        <v>100</v>
      </c>
      <c r="I7" s="53"/>
    </row>
    <row r="8" spans="1:16" x14ac:dyDescent="0.2">
      <c r="A8" s="10"/>
      <c r="B8" s="10"/>
      <c r="C8" s="44"/>
      <c r="D8" s="44"/>
      <c r="E8" s="180"/>
      <c r="F8" s="180"/>
      <c r="G8" s="304"/>
      <c r="H8" s="45"/>
      <c r="I8" s="46"/>
    </row>
    <row r="9" spans="1:16" x14ac:dyDescent="0.2">
      <c r="A9" s="57"/>
      <c r="B9" s="57" t="s">
        <v>8</v>
      </c>
      <c r="C9" s="58"/>
      <c r="D9" s="58"/>
      <c r="E9" s="48" t="s">
        <v>255</v>
      </c>
      <c r="F9" s="253"/>
      <c r="G9" s="305" t="s">
        <v>255</v>
      </c>
      <c r="H9" s="59"/>
      <c r="I9" s="60"/>
      <c r="K9" s="259"/>
    </row>
    <row r="10" spans="1:16" x14ac:dyDescent="0.2">
      <c r="A10" s="41"/>
      <c r="B10" s="41"/>
      <c r="C10" s="48" t="s">
        <v>214</v>
      </c>
      <c r="D10" s="48" t="s">
        <v>214</v>
      </c>
      <c r="E10" s="48" t="s">
        <v>6</v>
      </c>
      <c r="F10" s="253" t="s">
        <v>6</v>
      </c>
      <c r="G10" s="305" t="s">
        <v>6</v>
      </c>
      <c r="H10" s="26" t="s">
        <v>256</v>
      </c>
      <c r="I10" s="49" t="s">
        <v>0</v>
      </c>
    </row>
    <row r="11" spans="1:16" x14ac:dyDescent="0.2">
      <c r="A11" s="134" t="s">
        <v>63</v>
      </c>
      <c r="B11" s="11"/>
      <c r="C11" s="179">
        <v>42735</v>
      </c>
      <c r="D11" s="179">
        <v>43100</v>
      </c>
      <c r="E11" s="167" t="s">
        <v>285</v>
      </c>
      <c r="F11" s="261">
        <v>2018</v>
      </c>
      <c r="G11" s="306" t="s">
        <v>299</v>
      </c>
      <c r="H11" s="12">
        <v>2017</v>
      </c>
      <c r="I11" s="179">
        <v>43131</v>
      </c>
    </row>
    <row r="12" spans="1:16" s="4" customFormat="1" x14ac:dyDescent="0.2">
      <c r="A12" s="135"/>
      <c r="B12" s="8"/>
      <c r="C12" s="136"/>
      <c r="D12" s="136"/>
      <c r="E12" s="147"/>
      <c r="F12" s="238"/>
      <c r="G12" s="264"/>
      <c r="H12" s="50"/>
      <c r="I12" s="137"/>
    </row>
    <row r="13" spans="1:16" s="4" customFormat="1" x14ac:dyDescent="0.2">
      <c r="A13" s="94">
        <v>3100</v>
      </c>
      <c r="B13" s="4" t="s">
        <v>12</v>
      </c>
      <c r="C13" s="15">
        <v>3465000</v>
      </c>
      <c r="D13" s="15">
        <v>3551004</v>
      </c>
      <c r="E13" s="15">
        <v>3575000</v>
      </c>
      <c r="F13" s="254">
        <v>3729000</v>
      </c>
      <c r="G13" s="307">
        <v>3729000</v>
      </c>
      <c r="H13" s="160">
        <f>C13/F13*100</f>
        <v>92.920353982300881</v>
      </c>
      <c r="I13" s="15">
        <v>0</v>
      </c>
      <c r="K13" s="225"/>
      <c r="L13" s="216"/>
      <c r="M13" s="220"/>
      <c r="N13" s="5"/>
      <c r="O13" s="220"/>
      <c r="P13" s="231"/>
    </row>
    <row r="14" spans="1:16" s="4" customFormat="1" hidden="1" x14ac:dyDescent="0.2">
      <c r="A14" s="94">
        <v>3110</v>
      </c>
      <c r="B14" s="8" t="s">
        <v>13</v>
      </c>
      <c r="C14" s="15">
        <v>0</v>
      </c>
      <c r="D14" s="15">
        <v>0</v>
      </c>
      <c r="E14" s="15">
        <v>0</v>
      </c>
      <c r="F14" s="254">
        <v>0</v>
      </c>
      <c r="G14" s="307">
        <v>0</v>
      </c>
      <c r="H14" s="160" t="e">
        <f t="shared" ref="H14:H20" si="0">C14/F14*100</f>
        <v>#DIV/0!</v>
      </c>
      <c r="I14" s="15">
        <v>0</v>
      </c>
      <c r="K14" s="225"/>
      <c r="L14" s="219"/>
      <c r="M14" s="220"/>
      <c r="O14" s="220"/>
      <c r="P14" s="223"/>
    </row>
    <row r="15" spans="1:16" s="4" customFormat="1" x14ac:dyDescent="0.2">
      <c r="A15" s="119">
        <v>3210</v>
      </c>
      <c r="B15" s="125" t="s">
        <v>55</v>
      </c>
      <c r="C15" s="15">
        <v>9000</v>
      </c>
      <c r="D15" s="15">
        <v>3500</v>
      </c>
      <c r="E15" s="15">
        <v>10000</v>
      </c>
      <c r="F15" s="254">
        <v>10000</v>
      </c>
      <c r="G15" s="307">
        <v>10000</v>
      </c>
      <c r="H15" s="160">
        <f t="shared" si="0"/>
        <v>90</v>
      </c>
      <c r="I15" s="15">
        <v>0</v>
      </c>
      <c r="K15" s="226"/>
      <c r="L15" s="217"/>
      <c r="M15" s="218"/>
      <c r="N15" s="216"/>
      <c r="O15" s="218"/>
      <c r="P15" s="224"/>
    </row>
    <row r="16" spans="1:16" s="4" customFormat="1" x14ac:dyDescent="0.2">
      <c r="A16" s="119">
        <v>3930</v>
      </c>
      <c r="B16" s="125" t="s">
        <v>56</v>
      </c>
      <c r="C16" s="15">
        <v>257493.38</v>
      </c>
      <c r="D16" s="15">
        <v>768368.46</v>
      </c>
      <c r="E16" s="15">
        <v>740000</v>
      </c>
      <c r="F16" s="254">
        <v>135000</v>
      </c>
      <c r="G16" s="307">
        <v>135000</v>
      </c>
      <c r="H16" s="160">
        <f t="shared" si="0"/>
        <v>190.73583703703704</v>
      </c>
      <c r="I16" s="15">
        <v>0</v>
      </c>
      <c r="J16" s="4" t="s">
        <v>300</v>
      </c>
      <c r="K16" s="226"/>
      <c r="L16" s="217"/>
      <c r="M16" s="218"/>
      <c r="N16" s="228"/>
      <c r="O16" s="228"/>
      <c r="P16" s="230"/>
    </row>
    <row r="17" spans="1:16" s="4" customFormat="1" x14ac:dyDescent="0.2">
      <c r="A17" s="119">
        <v>3940</v>
      </c>
      <c r="B17" s="6" t="s">
        <v>297</v>
      </c>
      <c r="C17" s="15">
        <v>334642.27</v>
      </c>
      <c r="D17" s="15">
        <v>249307</v>
      </c>
      <c r="E17" s="15">
        <v>367224</v>
      </c>
      <c r="F17" s="254">
        <v>236319</v>
      </c>
      <c r="G17" s="307">
        <v>236319</v>
      </c>
      <c r="H17" s="160">
        <f t="shared" si="0"/>
        <v>141.60616370245305</v>
      </c>
      <c r="I17" s="15">
        <v>0</v>
      </c>
      <c r="K17" s="226"/>
      <c r="L17" s="217"/>
      <c r="M17" s="218"/>
      <c r="N17" s="229"/>
      <c r="O17" s="229"/>
      <c r="P17" s="232"/>
    </row>
    <row r="18" spans="1:16" s="140" customFormat="1" hidden="1" x14ac:dyDescent="0.2">
      <c r="A18" s="138">
        <v>3970</v>
      </c>
      <c r="B18" s="135" t="s">
        <v>58</v>
      </c>
      <c r="C18" s="15">
        <v>0</v>
      </c>
      <c r="D18" s="15">
        <v>0</v>
      </c>
      <c r="E18" s="15">
        <v>0</v>
      </c>
      <c r="F18" s="254">
        <v>0</v>
      </c>
      <c r="G18" s="307">
        <v>0</v>
      </c>
      <c r="H18" s="160" t="e">
        <f t="shared" si="0"/>
        <v>#DIV/0!</v>
      </c>
      <c r="I18" s="15">
        <v>0</v>
      </c>
      <c r="K18" s="221"/>
      <c r="L18" s="219"/>
      <c r="M18" s="222"/>
      <c r="N18" s="222"/>
      <c r="O18" s="227"/>
      <c r="P18" s="227"/>
    </row>
    <row r="19" spans="1:16" s="4" customFormat="1" hidden="1" x14ac:dyDescent="0.2">
      <c r="A19" s="119">
        <v>3015</v>
      </c>
      <c r="B19" s="6" t="s">
        <v>42</v>
      </c>
      <c r="C19" s="15">
        <v>0</v>
      </c>
      <c r="D19" s="15">
        <v>0</v>
      </c>
      <c r="E19" s="15">
        <v>0</v>
      </c>
      <c r="F19" s="254">
        <v>0</v>
      </c>
      <c r="G19" s="307">
        <v>0</v>
      </c>
      <c r="H19" s="160" t="e">
        <f t="shared" si="0"/>
        <v>#DIV/0!</v>
      </c>
      <c r="I19" s="15">
        <v>0</v>
      </c>
      <c r="K19" s="226"/>
      <c r="L19" s="217"/>
      <c r="M19" s="218"/>
      <c r="N19" s="218"/>
      <c r="O19" s="218"/>
      <c r="P19" s="224"/>
    </row>
    <row r="20" spans="1:16" s="4" customFormat="1" x14ac:dyDescent="0.2">
      <c r="A20" s="119">
        <v>3945</v>
      </c>
      <c r="B20" s="6" t="s">
        <v>261</v>
      </c>
      <c r="C20" s="15">
        <v>262512.19</v>
      </c>
      <c r="D20" s="15">
        <v>725363.11</v>
      </c>
      <c r="E20" s="15">
        <v>1037000</v>
      </c>
      <c r="F20" s="254">
        <v>900000</v>
      </c>
      <c r="G20" s="315">
        <f>900000-150000</f>
        <v>750000</v>
      </c>
      <c r="H20" s="160">
        <f t="shared" si="0"/>
        <v>29.168021111111109</v>
      </c>
      <c r="I20" s="15">
        <v>0</v>
      </c>
      <c r="K20" s="226"/>
      <c r="L20" s="217"/>
      <c r="M20" s="218"/>
      <c r="N20" s="218"/>
      <c r="O20" s="218"/>
      <c r="P20" s="224"/>
    </row>
    <row r="21" spans="1:16" s="4" customFormat="1" ht="11.25" customHeight="1" x14ac:dyDescent="0.2">
      <c r="A21" s="120"/>
      <c r="C21" s="36"/>
      <c r="D21" s="36"/>
      <c r="E21" s="36"/>
      <c r="F21" s="181"/>
      <c r="G21" s="273"/>
      <c r="H21" s="210"/>
      <c r="I21" s="15"/>
    </row>
    <row r="22" spans="1:16" ht="11.25" customHeight="1" thickBot="1" x14ac:dyDescent="0.25">
      <c r="A22" s="17"/>
      <c r="B22" s="17" t="s">
        <v>3</v>
      </c>
      <c r="C22" s="158">
        <f>SUM(C13:C21)</f>
        <v>4328647.84</v>
      </c>
      <c r="D22" s="18">
        <f>SUM(D13:D21)</f>
        <v>5297542.57</v>
      </c>
      <c r="E22" s="18">
        <f>SUM(E13:E20)</f>
        <v>5729224</v>
      </c>
      <c r="F22" s="255">
        <f>SUM(F13:F20)</f>
        <v>5010319</v>
      </c>
      <c r="G22" s="278">
        <f>SUM(G13:G20)</f>
        <v>4860319</v>
      </c>
      <c r="H22" s="161">
        <f>C22/F22*100</f>
        <v>86.39465550995854</v>
      </c>
      <c r="I22" s="251">
        <v>0</v>
      </c>
    </row>
    <row r="23" spans="1:16" x14ac:dyDescent="0.2">
      <c r="E23" s="62"/>
      <c r="F23" s="62"/>
      <c r="G23" s="265"/>
    </row>
    <row r="24" spans="1:16" x14ac:dyDescent="0.2">
      <c r="A24" s="35"/>
      <c r="B24" s="35"/>
      <c r="C24" s="36"/>
      <c r="D24" s="36"/>
      <c r="E24" s="181"/>
      <c r="F24" s="181"/>
      <c r="G24" s="273"/>
      <c r="H24" s="64"/>
      <c r="I24" s="65"/>
      <c r="N24" s="61"/>
    </row>
    <row r="25" spans="1:16" x14ac:dyDescent="0.2">
      <c r="A25" s="1"/>
      <c r="B25" s="1"/>
      <c r="C25" s="3"/>
      <c r="D25" s="3"/>
      <c r="E25" s="207"/>
      <c r="F25" s="207"/>
      <c r="G25" s="308"/>
      <c r="H25" s="66"/>
      <c r="I25" s="67"/>
    </row>
    <row r="26" spans="1:16" x14ac:dyDescent="0.2">
      <c r="A26" s="1"/>
      <c r="B26" s="68" t="s">
        <v>9</v>
      </c>
      <c r="C26" s="3"/>
      <c r="D26" s="3"/>
      <c r="E26" s="40" t="str">
        <f>E9</f>
        <v>Revidert</v>
      </c>
      <c r="F26" s="256"/>
      <c r="G26" s="309" t="str">
        <f>G9</f>
        <v>Revidert</v>
      </c>
      <c r="H26" s="66"/>
      <c r="I26" s="67"/>
    </row>
    <row r="27" spans="1:16" x14ac:dyDescent="0.2">
      <c r="A27" s="1"/>
      <c r="B27" s="1"/>
      <c r="C27" s="139" t="str">
        <f>C10</f>
        <v>Resultat pr</v>
      </c>
      <c r="D27" s="48" t="str">
        <f>D10</f>
        <v>Resultat pr</v>
      </c>
      <c r="E27" s="40" t="str">
        <f>+E10</f>
        <v>Budsjett</v>
      </c>
      <c r="F27" s="256" t="str">
        <f>+F10</f>
        <v>Budsjett</v>
      </c>
      <c r="G27" s="309" t="str">
        <f>+G10</f>
        <v>Budsjett</v>
      </c>
      <c r="H27" s="69" t="str">
        <f>+H10</f>
        <v>Forbruks % av</v>
      </c>
      <c r="I27" s="70" t="str">
        <f>+I10</f>
        <v>Disponibelt</v>
      </c>
    </row>
    <row r="28" spans="1:16" x14ac:dyDescent="0.2">
      <c r="A28" s="134" t="s">
        <v>64</v>
      </c>
      <c r="B28" s="124" t="s">
        <v>88</v>
      </c>
      <c r="C28" s="133">
        <f>C11</f>
        <v>42735</v>
      </c>
      <c r="D28" s="179">
        <f>D11</f>
        <v>43100</v>
      </c>
      <c r="E28" s="38" t="str">
        <f>E11</f>
        <v>2017</v>
      </c>
      <c r="F28" s="204">
        <f>F11</f>
        <v>2018</v>
      </c>
      <c r="G28" s="310" t="str">
        <f>G11</f>
        <v>2018</v>
      </c>
      <c r="H28" s="12">
        <f>H11</f>
        <v>2017</v>
      </c>
      <c r="I28" s="87">
        <f>I11</f>
        <v>43131</v>
      </c>
    </row>
    <row r="29" spans="1:16" x14ac:dyDescent="0.2">
      <c r="A29" s="94"/>
      <c r="G29" s="268"/>
    </row>
    <row r="30" spans="1:16" x14ac:dyDescent="0.2">
      <c r="A30" s="94" t="str">
        <f>+'REVIDERT BUDSJET kostnader 2018'!A10</f>
        <v>10</v>
      </c>
      <c r="B30" s="15" t="str">
        <f>+'REVIDERT BUDSJET kostnader 2018'!B10</f>
        <v>FO Hordaland internt</v>
      </c>
      <c r="C30" s="15">
        <f>'REVIDERT BUDSJET kostnader 2018'!C10</f>
        <v>704876.20000000007</v>
      </c>
      <c r="D30" s="166">
        <f>'REVIDERT BUDSJET kostnader 2018'!D10</f>
        <v>552109.33000000007</v>
      </c>
      <c r="E30" s="7">
        <f>'REVIDERT BUDSJET kostnader 2018'!E10</f>
        <v>621500</v>
      </c>
      <c r="F30" s="42">
        <f>'REVIDERT BUDSJET kostnader 2018'!F10</f>
        <v>925500</v>
      </c>
      <c r="G30" s="268">
        <f>'REVIDERT BUDSJET kostnader 2018'!G10</f>
        <v>965500</v>
      </c>
      <c r="H30" s="160">
        <f>C30/F30*100</f>
        <v>76.161663965424097</v>
      </c>
      <c r="I30" s="15">
        <f>'REVIDERT BUDSJET kostnader 2018'!I10</f>
        <v>0</v>
      </c>
    </row>
    <row r="31" spans="1:16" x14ac:dyDescent="0.2">
      <c r="A31" s="94" t="str">
        <f>+'REVIDERT BUDSJET kostnader 2018'!A11</f>
        <v>20</v>
      </c>
      <c r="B31" s="5" t="str">
        <f>+'REVIDERT BUDSJET kostnader 2018'!B11</f>
        <v>Fagpolitisk arbeid</v>
      </c>
      <c r="C31" s="15">
        <f>'REVIDERT BUDSJET kostnader 2018'!C11</f>
        <v>71961.179999999993</v>
      </c>
      <c r="D31" s="166">
        <f>'REVIDERT BUDSJET kostnader 2018'!D11</f>
        <v>161097.64000000001</v>
      </c>
      <c r="E31" s="7">
        <f>'REVIDERT BUDSJET kostnader 2018'!E11</f>
        <v>174000</v>
      </c>
      <c r="F31" s="42">
        <f>'REVIDERT BUDSJET kostnader 2018'!F11</f>
        <v>244000</v>
      </c>
      <c r="G31" s="268">
        <f>'REVIDERT BUDSJET kostnader 2018'!G11</f>
        <v>244000</v>
      </c>
      <c r="H31" s="160">
        <f t="shared" ref="H31:H38" si="1">C31/F31*100</f>
        <v>29.4922868852459</v>
      </c>
      <c r="I31" s="15">
        <f>'REVIDERT BUDSJET kostnader 2018'!I11</f>
        <v>0</v>
      </c>
    </row>
    <row r="32" spans="1:16" x14ac:dyDescent="0.2">
      <c r="A32" s="94" t="str">
        <f>+'REVIDERT BUDSJET kostnader 2018'!A12</f>
        <v>30</v>
      </c>
      <c r="B32" s="5" t="str">
        <f>+'REVIDERT BUDSJET kostnader 2018'!B12</f>
        <v>Yrkesfaglig arbeid</v>
      </c>
      <c r="C32" s="15">
        <f>'REVIDERT BUDSJET kostnader 2018'!C12</f>
        <v>71965</v>
      </c>
      <c r="D32" s="166">
        <f>'REVIDERT BUDSJET kostnader 2018'!D12</f>
        <v>162037.76000000001</v>
      </c>
      <c r="E32" s="7">
        <f>'REVIDERT BUDSJET kostnader 2018'!E12</f>
        <v>190000</v>
      </c>
      <c r="F32" s="42">
        <f>'REVIDERT BUDSJET kostnader 2018'!F12</f>
        <v>215000</v>
      </c>
      <c r="G32" s="268">
        <f>'REVIDERT BUDSJET kostnader 2018'!G12</f>
        <v>235000</v>
      </c>
      <c r="H32" s="160">
        <f t="shared" si="1"/>
        <v>33.472093023255816</v>
      </c>
      <c r="I32" s="15">
        <f>'REVIDERT BUDSJET kostnader 2018'!I12</f>
        <v>0</v>
      </c>
      <c r="K32" s="15"/>
    </row>
    <row r="33" spans="1:13" x14ac:dyDescent="0.2">
      <c r="A33" s="94" t="str">
        <f>+'REVIDERT BUDSJET kostnader 2018'!A13</f>
        <v>40</v>
      </c>
      <c r="B33" s="5" t="str">
        <f>+'REVIDERT BUDSJET kostnader 2018'!B13</f>
        <v>Organisasjon og informasjon</v>
      </c>
      <c r="C33" s="15">
        <f>'REVIDERT BUDSJET kostnader 2018'!C13</f>
        <v>312367.06</v>
      </c>
      <c r="D33" s="166">
        <f>'REVIDERT BUDSJET kostnader 2018'!D13</f>
        <v>421999.87</v>
      </c>
      <c r="E33" s="7">
        <f>'REVIDERT BUDSJET kostnader 2018'!E13</f>
        <v>426000</v>
      </c>
      <c r="F33" s="42">
        <f>'REVIDERT BUDSJET kostnader 2018'!F13</f>
        <v>356000</v>
      </c>
      <c r="G33" s="268">
        <f>'REVIDERT BUDSJET kostnader 2018'!G13</f>
        <v>536000</v>
      </c>
      <c r="H33" s="160">
        <f t="shared" si="1"/>
        <v>87.743556179775283</v>
      </c>
      <c r="I33" s="15">
        <f>'REVIDERT BUDSJET kostnader 2018'!I13</f>
        <v>0</v>
      </c>
    </row>
    <row r="34" spans="1:13" ht="12.2" customHeight="1" x14ac:dyDescent="0.2">
      <c r="A34" s="94" t="str">
        <f>+'REVIDERT BUDSJET kostnader 2018'!A14</f>
        <v>50</v>
      </c>
      <c r="B34" s="5" t="str">
        <f>+'REVIDERT BUDSJET kostnader 2018'!B14</f>
        <v>Tillitsvalgtskolering</v>
      </c>
      <c r="C34" s="15">
        <f>'REVIDERT BUDSJET kostnader 2018'!C14</f>
        <v>288279.18</v>
      </c>
      <c r="D34" s="166">
        <f>'REVIDERT BUDSJET kostnader 2018'!D14</f>
        <v>693341.93</v>
      </c>
      <c r="E34" s="7">
        <f>'REVIDERT BUDSJET kostnader 2018'!E14</f>
        <v>965500</v>
      </c>
      <c r="F34" s="42">
        <f>'REVIDERT BUDSJET kostnader 2018'!F14</f>
        <v>640000</v>
      </c>
      <c r="G34" s="268">
        <f>'REVIDERT BUDSJET kostnader 2018'!G14</f>
        <v>490000</v>
      </c>
      <c r="H34" s="160">
        <f t="shared" si="1"/>
        <v>45.043621874999999</v>
      </c>
      <c r="I34" s="15">
        <f>'REVIDERT BUDSJET kostnader 2018'!I14</f>
        <v>0</v>
      </c>
      <c r="K34" s="51"/>
    </row>
    <row r="35" spans="1:13" ht="12.2" customHeight="1" x14ac:dyDescent="0.2">
      <c r="A35" s="94" t="str">
        <f>+'REVIDERT BUDSJET kostnader 2018'!A15</f>
        <v>60</v>
      </c>
      <c r="B35" s="5" t="str">
        <f>+'REVIDERT BUDSJET kostnader 2018'!B15</f>
        <v>Klubber</v>
      </c>
      <c r="C35" s="15">
        <f>'REVIDERT BUDSJET kostnader 2018'!C15</f>
        <v>215483.56</v>
      </c>
      <c r="D35" s="166">
        <f>'REVIDERT BUDSJET kostnader 2018'!D15</f>
        <v>242959.81</v>
      </c>
      <c r="E35" s="7">
        <f>'REVIDERT BUDSJET kostnader 2018'!E15</f>
        <v>279950</v>
      </c>
      <c r="F35" s="42">
        <f>'REVIDERT BUDSJET kostnader 2018'!F15</f>
        <v>344750</v>
      </c>
      <c r="G35" s="268">
        <f>'REVIDERT BUDSJET kostnader 2018'!G15</f>
        <v>344750</v>
      </c>
      <c r="H35" s="160">
        <f t="shared" si="1"/>
        <v>62.504295866569983</v>
      </c>
      <c r="I35" s="15">
        <f>'REVIDERT BUDSJET kostnader 2018'!I15</f>
        <v>0</v>
      </c>
      <c r="K35" s="51"/>
    </row>
    <row r="36" spans="1:13" ht="12.2" customHeight="1" x14ac:dyDescent="0.2">
      <c r="A36" s="94" t="str">
        <f>+'REVIDERT BUDSJET kostnader 2018'!A16</f>
        <v>70</v>
      </c>
      <c r="B36" s="5" t="str">
        <f>+'REVIDERT BUDSJET kostnader 2018'!B16</f>
        <v>Drift kontor</v>
      </c>
      <c r="C36" s="15">
        <f>'REVIDERT BUDSJET kostnader 2018'!C16</f>
        <v>2319186.16</v>
      </c>
      <c r="D36" s="166">
        <f>'REVIDERT BUDSJET kostnader 2018'!D16</f>
        <v>2468353.27</v>
      </c>
      <c r="E36" s="7">
        <f>'REVIDERT BUDSJET kostnader 2018'!E16</f>
        <v>2921597</v>
      </c>
      <c r="F36" s="42">
        <f>'REVIDERT BUDSJET kostnader 2018'!F16</f>
        <v>2834174</v>
      </c>
      <c r="G36" s="268">
        <f>'REVIDERT BUDSJET kostnader 2018'!G16</f>
        <v>2934174</v>
      </c>
      <c r="H36" s="160">
        <f t="shared" si="1"/>
        <v>81.829349926998134</v>
      </c>
      <c r="I36" s="15">
        <f>'REVIDERT BUDSJET kostnader 2018'!I16</f>
        <v>0</v>
      </c>
      <c r="M36" s="51"/>
    </row>
    <row r="37" spans="1:13" ht="12.2" hidden="1" customHeight="1" x14ac:dyDescent="0.2">
      <c r="A37" s="120">
        <v>80</v>
      </c>
      <c r="B37" s="4" t="s">
        <v>40</v>
      </c>
      <c r="C37" s="157">
        <f>'REVIDERT BUDSJET kostnader 2018'!C17</f>
        <v>0</v>
      </c>
      <c r="D37" s="166">
        <f>D223</f>
        <v>0</v>
      </c>
      <c r="E37" s="7"/>
      <c r="F37" s="42">
        <f>+'REVIDERT BUDSJET kostnader 2018'!F17</f>
        <v>0</v>
      </c>
      <c r="G37" s="268">
        <f>+'REVIDERT BUDSJET kostnader 2018'!G17</f>
        <v>0</v>
      </c>
      <c r="H37" s="160" t="e">
        <f t="shared" si="1"/>
        <v>#DIV/0!</v>
      </c>
      <c r="I37" s="15">
        <f>'REVIDERT BUDSJET kostnader 2018'!I17</f>
        <v>0</v>
      </c>
      <c r="M37" s="51"/>
    </row>
    <row r="38" spans="1:13" ht="12.2" customHeight="1" x14ac:dyDescent="0.2">
      <c r="A38" s="120">
        <v>80</v>
      </c>
      <c r="B38" s="4" t="s">
        <v>40</v>
      </c>
      <c r="C38" s="157">
        <f>'REVIDERT BUDSJET kostnader 2018'!C214</f>
        <v>101507.81</v>
      </c>
      <c r="D38" s="166">
        <f>'REVIDERT BUDSJET kostnader 2018'!D18</f>
        <v>124375.58</v>
      </c>
      <c r="E38" s="7">
        <f>'REVIDERT BUDSJET kostnader 2018'!E18</f>
        <v>110000</v>
      </c>
      <c r="F38" s="42">
        <f>'REVIDERT BUDSJET kostnader 2018'!F18</f>
        <v>110000</v>
      </c>
      <c r="G38" s="268">
        <f>'REVIDERT BUDSJET kostnader 2018'!G18</f>
        <v>110000</v>
      </c>
      <c r="H38" s="160">
        <f t="shared" si="1"/>
        <v>92.27982727272726</v>
      </c>
      <c r="I38" s="15">
        <f>'REVIDERT BUDSJET kostnader 2018'!I18</f>
        <v>0</v>
      </c>
      <c r="M38" s="51"/>
    </row>
    <row r="39" spans="1:13" x14ac:dyDescent="0.2">
      <c r="C39" s="62"/>
      <c r="D39" s="166"/>
      <c r="E39" s="36"/>
      <c r="F39" s="62"/>
      <c r="G39" s="265"/>
      <c r="H39" s="210"/>
      <c r="I39" s="15"/>
    </row>
    <row r="40" spans="1:13" ht="12.75" thickBot="1" x14ac:dyDescent="0.25">
      <c r="A40" s="199"/>
      <c r="B40" s="200" t="s">
        <v>43</v>
      </c>
      <c r="C40" s="184">
        <f>SUM(C30:C39)</f>
        <v>4085626.1500000004</v>
      </c>
      <c r="D40" s="184">
        <f>SUM(D30:D39)</f>
        <v>4826275.1900000004</v>
      </c>
      <c r="E40" s="184">
        <f>SUM(E30:E39)</f>
        <v>5688547</v>
      </c>
      <c r="F40" s="257">
        <f>SUM(F30:F39)</f>
        <v>5669424</v>
      </c>
      <c r="G40" s="311">
        <f>SUM(G30:G39)</f>
        <v>5859424</v>
      </c>
      <c r="H40" s="201">
        <f>C40/F40*100</f>
        <v>72.06421939865497</v>
      </c>
      <c r="I40" s="202"/>
    </row>
    <row r="41" spans="1:13" x14ac:dyDescent="0.2">
      <c r="A41" s="34"/>
      <c r="C41" s="42"/>
      <c r="D41" s="42"/>
      <c r="G41" s="268"/>
      <c r="H41" s="71"/>
      <c r="I41" s="72"/>
    </row>
    <row r="42" spans="1:13" x14ac:dyDescent="0.2">
      <c r="B42" s="63"/>
      <c r="C42" s="61"/>
      <c r="D42" s="61"/>
      <c r="E42" s="78"/>
      <c r="F42" s="78"/>
      <c r="G42" s="312"/>
      <c r="H42" s="71"/>
      <c r="I42" s="72"/>
    </row>
    <row r="43" spans="1:13" x14ac:dyDescent="0.2">
      <c r="A43" s="10"/>
      <c r="B43" s="73" t="s">
        <v>10</v>
      </c>
      <c r="C43" s="74"/>
      <c r="D43" s="74"/>
      <c r="E43" s="183"/>
      <c r="F43" s="183"/>
      <c r="G43" s="313"/>
      <c r="H43" s="45"/>
      <c r="I43" s="75"/>
    </row>
    <row r="44" spans="1:13" x14ac:dyDescent="0.2">
      <c r="A44" s="11"/>
      <c r="B44" s="47" t="s">
        <v>41</v>
      </c>
      <c r="C44" s="133">
        <f>C11</f>
        <v>42735</v>
      </c>
      <c r="D44" s="179">
        <f>D11</f>
        <v>43100</v>
      </c>
      <c r="E44" s="204"/>
      <c r="F44" s="204">
        <f>F28</f>
        <v>2018</v>
      </c>
      <c r="G44" s="310"/>
      <c r="H44" s="76"/>
      <c r="I44" s="77"/>
    </row>
    <row r="45" spans="1:13" x14ac:dyDescent="0.2">
      <c r="B45" s="63"/>
      <c r="C45" s="78"/>
      <c r="D45" s="78"/>
      <c r="E45" s="78"/>
      <c r="F45" s="78"/>
      <c r="G45" s="312"/>
      <c r="H45" s="51"/>
      <c r="I45" s="79"/>
    </row>
    <row r="46" spans="1:13" x14ac:dyDescent="0.2">
      <c r="B46" s="63"/>
      <c r="C46" s="61"/>
      <c r="D46" s="61"/>
      <c r="E46" s="61"/>
      <c r="F46" s="78"/>
      <c r="G46" s="312"/>
      <c r="H46" s="51"/>
      <c r="I46" s="79"/>
    </row>
    <row r="47" spans="1:13" x14ac:dyDescent="0.2">
      <c r="B47" s="63" t="s">
        <v>271</v>
      </c>
      <c r="C47" s="61">
        <f>C22-C40</f>
        <v>243021.68999999948</v>
      </c>
      <c r="D47" s="61">
        <f>D22-D40</f>
        <v>471267.37999999989</v>
      </c>
      <c r="E47" s="61">
        <f>E22-E40</f>
        <v>40677</v>
      </c>
      <c r="F47" s="78">
        <f>F22-F40</f>
        <v>-659105</v>
      </c>
      <c r="G47" s="312">
        <f>G22-G40</f>
        <v>-999105</v>
      </c>
      <c r="H47" s="61" t="s">
        <v>54</v>
      </c>
      <c r="I47" s="61" t="s">
        <v>54</v>
      </c>
    </row>
    <row r="48" spans="1:13" x14ac:dyDescent="0.2">
      <c r="B48" s="63"/>
      <c r="C48" s="61"/>
      <c r="D48" s="61"/>
      <c r="E48" s="61"/>
      <c r="F48" s="78"/>
      <c r="G48" s="312"/>
      <c r="H48" s="51"/>
      <c r="I48" s="79"/>
    </row>
    <row r="49" spans="1:10" x14ac:dyDescent="0.2">
      <c r="B49" s="63" t="s">
        <v>272</v>
      </c>
      <c r="C49" s="61">
        <v>912</v>
      </c>
      <c r="D49" s="61">
        <v>2380</v>
      </c>
      <c r="E49" s="61"/>
      <c r="F49" s="78">
        <v>0</v>
      </c>
      <c r="G49" s="312"/>
      <c r="H49" s="71"/>
      <c r="I49" s="61"/>
    </row>
    <row r="50" spans="1:10" x14ac:dyDescent="0.2">
      <c r="B50" s="63" t="s">
        <v>273</v>
      </c>
      <c r="C50" s="61"/>
      <c r="D50" s="61"/>
      <c r="E50" s="61"/>
      <c r="F50" s="78"/>
      <c r="G50" s="312"/>
      <c r="H50" s="71"/>
      <c r="I50" s="61"/>
    </row>
    <row r="51" spans="1:10" x14ac:dyDescent="0.2">
      <c r="B51" s="63" t="s">
        <v>274</v>
      </c>
      <c r="C51" s="7"/>
      <c r="D51" s="7"/>
      <c r="E51" s="61"/>
      <c r="F51" s="78"/>
      <c r="G51" s="312"/>
      <c r="H51" s="71"/>
      <c r="I51" s="61"/>
    </row>
    <row r="52" spans="1:10" x14ac:dyDescent="0.2">
      <c r="B52" s="63"/>
      <c r="E52" s="61"/>
      <c r="F52" s="78"/>
      <c r="G52" s="312"/>
      <c r="H52" s="71"/>
      <c r="I52" s="61"/>
    </row>
    <row r="53" spans="1:10" ht="12.75" thickBot="1" x14ac:dyDescent="0.25">
      <c r="A53" s="17"/>
      <c r="B53" s="107" t="s">
        <v>275</v>
      </c>
      <c r="C53" s="182">
        <f>C47+C49+C50+C51</f>
        <v>243933.68999999948</v>
      </c>
      <c r="D53" s="182">
        <f>D47+D49+D50+D51</f>
        <v>473647.37999999989</v>
      </c>
      <c r="E53" s="182">
        <f>E47+E49+E50-E51</f>
        <v>40677</v>
      </c>
      <c r="F53" s="182">
        <f>F47+F49+F50-F51</f>
        <v>-659105</v>
      </c>
      <c r="G53" s="314">
        <f>G47+G49+G50-G51</f>
        <v>-999105</v>
      </c>
      <c r="H53" s="109"/>
      <c r="I53" s="108"/>
    </row>
    <row r="54" spans="1:10" x14ac:dyDescent="0.2">
      <c r="C54" s="80"/>
      <c r="D54" s="80"/>
      <c r="E54" s="80"/>
      <c r="F54" s="86"/>
      <c r="G54" s="80"/>
      <c r="H54" s="81"/>
      <c r="I54" s="80"/>
    </row>
    <row r="55" spans="1:10" x14ac:dyDescent="0.2">
      <c r="B55" s="82"/>
      <c r="C55" s="80"/>
      <c r="D55" s="80"/>
      <c r="E55" s="80"/>
      <c r="F55" s="86"/>
      <c r="G55" s="80"/>
      <c r="H55" s="81"/>
      <c r="I55" s="80"/>
      <c r="J55" s="61"/>
    </row>
    <row r="56" spans="1:10" x14ac:dyDescent="0.2">
      <c r="A56" s="83"/>
      <c r="C56" s="80"/>
      <c r="D56" s="80"/>
      <c r="E56" s="80"/>
      <c r="F56" s="86"/>
      <c r="G56" s="80"/>
      <c r="H56" s="84"/>
      <c r="I56" s="85"/>
    </row>
    <row r="57" spans="1:10" x14ac:dyDescent="0.2">
      <c r="A57" s="83"/>
      <c r="B57" s="103"/>
      <c r="C57" s="104"/>
      <c r="D57" s="104"/>
      <c r="E57" s="104"/>
      <c r="F57" s="258"/>
      <c r="G57" s="104"/>
      <c r="H57" s="105"/>
      <c r="I57" s="106"/>
    </row>
    <row r="58" spans="1:10" x14ac:dyDescent="0.2">
      <c r="A58" s="83"/>
      <c r="B58" s="103"/>
      <c r="C58" s="104"/>
      <c r="D58" s="104"/>
      <c r="E58" s="80"/>
      <c r="F58" s="86"/>
      <c r="G58" s="80"/>
      <c r="H58" s="84"/>
      <c r="I58" s="85"/>
    </row>
    <row r="59" spans="1:10" x14ac:dyDescent="0.2">
      <c r="A59" s="83"/>
      <c r="C59" s="80"/>
      <c r="D59" s="80"/>
      <c r="E59" s="80"/>
      <c r="F59" s="86"/>
      <c r="G59" s="80"/>
      <c r="H59" s="84"/>
      <c r="I59" s="85"/>
    </row>
    <row r="60" spans="1:10" x14ac:dyDescent="0.2">
      <c r="E60" s="80"/>
      <c r="F60" s="86"/>
      <c r="G60" s="80"/>
      <c r="H60" s="84"/>
      <c r="I60" s="85"/>
    </row>
    <row r="61" spans="1:10" x14ac:dyDescent="0.2">
      <c r="A61" s="83"/>
      <c r="B61" s="34"/>
      <c r="C61" s="86"/>
      <c r="D61" s="86"/>
      <c r="E61" s="15"/>
      <c r="H61" s="81"/>
    </row>
    <row r="62" spans="1:10" x14ac:dyDescent="0.2">
      <c r="A62" s="83"/>
      <c r="B62" s="34"/>
      <c r="C62" s="86"/>
      <c r="D62" s="86"/>
      <c r="E62" s="15"/>
      <c r="H62" s="81"/>
    </row>
    <row r="63" spans="1:10" x14ac:dyDescent="0.2">
      <c r="A63" s="83"/>
      <c r="B63" s="34"/>
      <c r="C63" s="86"/>
      <c r="D63" s="86"/>
      <c r="E63" s="15"/>
      <c r="H63" s="81"/>
    </row>
    <row r="64" spans="1:10" x14ac:dyDescent="0.2">
      <c r="A64" s="83"/>
      <c r="B64" s="34"/>
      <c r="C64" s="86"/>
      <c r="D64" s="86"/>
      <c r="H64" s="81"/>
    </row>
    <row r="65" spans="1:9" x14ac:dyDescent="0.2">
      <c r="A65" s="83"/>
      <c r="B65" s="34"/>
      <c r="C65" s="86"/>
      <c r="D65" s="86"/>
      <c r="H65" s="81"/>
    </row>
    <row r="66" spans="1:9" x14ac:dyDescent="0.2">
      <c r="A66" s="83"/>
      <c r="B66" s="34"/>
      <c r="C66" s="86"/>
      <c r="D66" s="86"/>
      <c r="H66" s="81"/>
    </row>
    <row r="67" spans="1:9" ht="12.2" customHeight="1" x14ac:dyDescent="0.2">
      <c r="A67" s="34"/>
      <c r="C67" s="80"/>
      <c r="D67" s="80"/>
    </row>
    <row r="68" spans="1:9" x14ac:dyDescent="0.2">
      <c r="B68" s="34"/>
      <c r="C68" s="86"/>
      <c r="D68" s="86"/>
      <c r="E68" s="86"/>
      <c r="F68" s="86"/>
      <c r="G68" s="80"/>
      <c r="H68" s="81"/>
      <c r="I68" s="85"/>
    </row>
    <row r="69" spans="1:9" x14ac:dyDescent="0.2">
      <c r="B69" s="34"/>
      <c r="C69" s="86"/>
      <c r="D69" s="86"/>
      <c r="E69" s="86"/>
      <c r="F69" s="86"/>
      <c r="G69" s="80"/>
      <c r="H69" s="81"/>
      <c r="I69" s="85"/>
    </row>
    <row r="70" spans="1:9" x14ac:dyDescent="0.2">
      <c r="C70" s="80"/>
      <c r="D70" s="80"/>
    </row>
  </sheetData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scaleWithDoc="0" alignWithMargins="0">
    <oddFooter>&amp;L&amp;6Utskr.dato &amp;D&amp;C&amp;6&amp;P&amp;R&amp;6&amp;F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S340"/>
  <sheetViews>
    <sheetView tabSelected="1" topLeftCell="A18" zoomScaleNormal="100" zoomScaleSheetLayoutView="100" workbookViewId="0">
      <selection activeCell="B41" sqref="B41"/>
    </sheetView>
  </sheetViews>
  <sheetFormatPr baseColWidth="10" defaultRowHeight="12" x14ac:dyDescent="0.2"/>
  <cols>
    <col min="1" max="1" width="8.140625" style="5" customWidth="1"/>
    <col min="2" max="2" width="46.42578125" style="5" customWidth="1"/>
    <col min="3" max="4" width="14.5703125" style="190" customWidth="1"/>
    <col min="5" max="5" width="13.7109375" style="15" customWidth="1"/>
    <col min="6" max="6" width="14.5703125" style="42" customWidth="1"/>
    <col min="7" max="7" width="13.7109375" style="268" customWidth="1"/>
    <col min="8" max="8" width="13.85546875" style="5" hidden="1" customWidth="1"/>
    <col min="9" max="9" width="18.140625" style="80" customWidth="1"/>
    <col min="10" max="10" width="11.42578125" style="5"/>
    <col min="11" max="11" width="10.7109375" style="5" customWidth="1"/>
    <col min="12" max="16384" width="11.42578125" style="5"/>
  </cols>
  <sheetData>
    <row r="3" spans="1:8" ht="15.75" x14ac:dyDescent="0.25">
      <c r="B3" s="130"/>
      <c r="C3" s="21" t="s">
        <v>5</v>
      </c>
      <c r="D3" s="21"/>
      <c r="E3" s="205"/>
      <c r="F3" s="186">
        <f>'REVIDERT BUDSJETT resultat 2018'!H7</f>
        <v>100</v>
      </c>
      <c r="G3" s="262"/>
    </row>
    <row r="4" spans="1:8" x14ac:dyDescent="0.2">
      <c r="A4" s="170" t="s">
        <v>298</v>
      </c>
      <c r="B4" s="2"/>
      <c r="C4" s="3"/>
      <c r="D4" s="3"/>
      <c r="E4" s="143"/>
      <c r="F4" s="260"/>
      <c r="G4" s="263"/>
      <c r="H4" s="1"/>
    </row>
    <row r="5" spans="1:8" x14ac:dyDescent="0.2">
      <c r="A5" s="155"/>
      <c r="B5" s="156"/>
      <c r="C5" s="147"/>
      <c r="D5" s="147"/>
      <c r="E5" s="147"/>
      <c r="F5" s="238"/>
      <c r="G5" s="264"/>
      <c r="H5" s="4"/>
    </row>
    <row r="6" spans="1:8" ht="16.5" customHeight="1" x14ac:dyDescent="0.2">
      <c r="A6" s="118" t="str">
        <f>'REVIDERT BUDSJETT resultat 2018'!A7</f>
        <v>MÅNED</v>
      </c>
      <c r="B6" s="132">
        <f>'REVIDERT BUDSJETT resultat 2018'!B7</f>
        <v>12</v>
      </c>
      <c r="C6" s="123"/>
      <c r="D6" s="123"/>
      <c r="E6" s="7"/>
      <c r="F6" s="62"/>
      <c r="G6" s="265"/>
      <c r="H6" s="6"/>
    </row>
    <row r="7" spans="1:8" x14ac:dyDescent="0.2">
      <c r="A7" s="126"/>
      <c r="B7" s="9"/>
      <c r="C7" s="187" t="s">
        <v>4</v>
      </c>
      <c r="D7" s="236" t="s">
        <v>4</v>
      </c>
      <c r="E7" s="165" t="s">
        <v>281</v>
      </c>
      <c r="F7" s="290" t="s">
        <v>6</v>
      </c>
      <c r="G7" s="266" t="s">
        <v>281</v>
      </c>
      <c r="H7" s="9" t="s">
        <v>256</v>
      </c>
    </row>
    <row r="8" spans="1:8" x14ac:dyDescent="0.2">
      <c r="A8" s="124" t="s">
        <v>64</v>
      </c>
      <c r="B8" s="134" t="s">
        <v>2</v>
      </c>
      <c r="C8" s="171">
        <f>'REVIDERT BUDSJETT resultat 2018'!C11</f>
        <v>42735</v>
      </c>
      <c r="D8" s="171">
        <f>'REVIDERT BUDSJETT resultat 2018'!D28</f>
        <v>43100</v>
      </c>
      <c r="E8" s="245" t="str">
        <f>'REVIDERT BUDSJETT resultat 2018'!E28</f>
        <v>2017</v>
      </c>
      <c r="F8" s="291">
        <f>'REVIDERT BUDSJETT resultat 2018'!F44</f>
        <v>2018</v>
      </c>
      <c r="G8" s="267" t="str">
        <f>'REVIDERT BUDSJETT resultat 2018'!G28</f>
        <v>2018</v>
      </c>
      <c r="H8" s="12" t="s">
        <v>286</v>
      </c>
    </row>
    <row r="9" spans="1:8" x14ac:dyDescent="0.2">
      <c r="A9" s="88"/>
      <c r="B9" s="95"/>
      <c r="C9" s="189"/>
      <c r="D9" s="189"/>
    </row>
    <row r="10" spans="1:8" x14ac:dyDescent="0.2">
      <c r="A10" s="153" t="s">
        <v>11</v>
      </c>
      <c r="B10" s="15" t="s">
        <v>217</v>
      </c>
      <c r="C10" s="177">
        <f>C47</f>
        <v>704876.20000000007</v>
      </c>
      <c r="D10" s="166">
        <f>D47</f>
        <v>552109.33000000007</v>
      </c>
      <c r="E10" s="15">
        <f>E47</f>
        <v>621500</v>
      </c>
      <c r="F10" s="42">
        <f>F47</f>
        <v>925500</v>
      </c>
      <c r="G10" s="268">
        <f>G47</f>
        <v>965500</v>
      </c>
      <c r="H10" s="162">
        <f>C10/F10*100</f>
        <v>76.161663965424097</v>
      </c>
    </row>
    <row r="11" spans="1:8" x14ac:dyDescent="0.2">
      <c r="A11" s="153" t="s">
        <v>14</v>
      </c>
      <c r="B11" s="15" t="s">
        <v>20</v>
      </c>
      <c r="C11" s="177">
        <f>C72</f>
        <v>71961.179999999993</v>
      </c>
      <c r="D11" s="166">
        <f>D72</f>
        <v>161097.64000000001</v>
      </c>
      <c r="E11" s="15">
        <f>E72</f>
        <v>174000</v>
      </c>
      <c r="F11" s="42">
        <f>F72</f>
        <v>244000</v>
      </c>
      <c r="G11" s="268">
        <f>G72</f>
        <v>244000</v>
      </c>
      <c r="H11" s="162">
        <f t="shared" ref="H11:H20" si="0">C11/F11*100</f>
        <v>29.4922868852459</v>
      </c>
    </row>
    <row r="12" spans="1:8" x14ac:dyDescent="0.2">
      <c r="A12" s="153" t="s">
        <v>15</v>
      </c>
      <c r="B12" s="15" t="s">
        <v>21</v>
      </c>
      <c r="C12" s="177">
        <f>C96</f>
        <v>71965</v>
      </c>
      <c r="D12" s="166">
        <f>D96</f>
        <v>162037.76000000001</v>
      </c>
      <c r="E12" s="15">
        <f>E96</f>
        <v>190000</v>
      </c>
      <c r="F12" s="42">
        <f>F96</f>
        <v>215000</v>
      </c>
      <c r="G12" s="268">
        <f>G96</f>
        <v>235000</v>
      </c>
      <c r="H12" s="162">
        <f t="shared" si="0"/>
        <v>33.472093023255816</v>
      </c>
    </row>
    <row r="13" spans="1:8" x14ac:dyDescent="0.2">
      <c r="A13" s="153" t="s">
        <v>16</v>
      </c>
      <c r="B13" s="15" t="s">
        <v>22</v>
      </c>
      <c r="C13" s="177">
        <f>C108</f>
        <v>312367.06</v>
      </c>
      <c r="D13" s="166">
        <f>D108</f>
        <v>421999.87</v>
      </c>
      <c r="E13" s="15">
        <f>E108</f>
        <v>426000</v>
      </c>
      <c r="F13" s="42">
        <f>F108</f>
        <v>356000</v>
      </c>
      <c r="G13" s="268">
        <f>G108</f>
        <v>536000</v>
      </c>
      <c r="H13" s="162">
        <f t="shared" si="0"/>
        <v>87.743556179775283</v>
      </c>
    </row>
    <row r="14" spans="1:8" x14ac:dyDescent="0.2">
      <c r="A14" s="153" t="s">
        <v>17</v>
      </c>
      <c r="B14" s="15" t="s">
        <v>44</v>
      </c>
      <c r="C14" s="177">
        <f>C129</f>
        <v>288279.18</v>
      </c>
      <c r="D14" s="166">
        <f>D129</f>
        <v>693341.93</v>
      </c>
      <c r="E14" s="15">
        <f>E129</f>
        <v>965500</v>
      </c>
      <c r="F14" s="42">
        <f>F129</f>
        <v>640000</v>
      </c>
      <c r="G14" s="268">
        <f>G129</f>
        <v>490000</v>
      </c>
      <c r="H14" s="162">
        <f t="shared" si="0"/>
        <v>45.043621874999999</v>
      </c>
    </row>
    <row r="15" spans="1:8" x14ac:dyDescent="0.2">
      <c r="A15" s="153" t="s">
        <v>18</v>
      </c>
      <c r="B15" s="15" t="s">
        <v>23</v>
      </c>
      <c r="C15" s="177">
        <f>C152</f>
        <v>215483.56</v>
      </c>
      <c r="D15" s="166">
        <f>D152</f>
        <v>242959.81</v>
      </c>
      <c r="E15" s="15">
        <f>E152</f>
        <v>279950</v>
      </c>
      <c r="F15" s="42">
        <f>F152</f>
        <v>344750</v>
      </c>
      <c r="G15" s="268">
        <f>G152</f>
        <v>344750</v>
      </c>
      <c r="H15" s="162">
        <f t="shared" si="0"/>
        <v>62.504295866569983</v>
      </c>
    </row>
    <row r="16" spans="1:8" x14ac:dyDescent="0.2">
      <c r="A16" s="153" t="s">
        <v>19</v>
      </c>
      <c r="B16" s="15" t="s">
        <v>52</v>
      </c>
      <c r="C16" s="177">
        <f>C191</f>
        <v>2319186.16</v>
      </c>
      <c r="D16" s="166">
        <f>D191</f>
        <v>2468353.27</v>
      </c>
      <c r="E16" s="15">
        <f>E191</f>
        <v>2921597</v>
      </c>
      <c r="F16" s="42">
        <f>F191</f>
        <v>2834174</v>
      </c>
      <c r="G16" s="268">
        <f>G191</f>
        <v>2934174</v>
      </c>
      <c r="H16" s="162">
        <f t="shared" si="0"/>
        <v>81.829349926998134</v>
      </c>
    </row>
    <row r="17" spans="1:9" hidden="1" x14ac:dyDescent="0.2">
      <c r="A17" s="153" t="s">
        <v>38</v>
      </c>
      <c r="B17" s="15" t="s">
        <v>40</v>
      </c>
      <c r="C17" s="177">
        <f>C203</f>
        <v>0</v>
      </c>
      <c r="D17" s="166">
        <f>D203</f>
        <v>0</v>
      </c>
      <c r="E17" s="15">
        <f>E203</f>
        <v>0</v>
      </c>
      <c r="F17" s="42">
        <f>F203</f>
        <v>0</v>
      </c>
      <c r="G17" s="268">
        <f>G203</f>
        <v>0</v>
      </c>
      <c r="H17" s="162" t="e">
        <f t="shared" si="0"/>
        <v>#DIV/0!</v>
      </c>
    </row>
    <row r="18" spans="1:9" x14ac:dyDescent="0.2">
      <c r="A18" s="92" t="s">
        <v>38</v>
      </c>
      <c r="B18" s="15" t="s">
        <v>40</v>
      </c>
      <c r="C18" s="177">
        <f>C214</f>
        <v>101507.81</v>
      </c>
      <c r="D18" s="166">
        <f>D214</f>
        <v>124375.58</v>
      </c>
      <c r="E18" s="15">
        <f>E214</f>
        <v>110000</v>
      </c>
      <c r="F18" s="42">
        <f>F214</f>
        <v>110000</v>
      </c>
      <c r="G18" s="268">
        <f>G214</f>
        <v>110000</v>
      </c>
      <c r="H18" s="162">
        <f t="shared" si="0"/>
        <v>92.27982727272726</v>
      </c>
    </row>
    <row r="19" spans="1:9" x14ac:dyDescent="0.2">
      <c r="A19" s="112"/>
      <c r="C19" s="177"/>
      <c r="D19" s="166"/>
      <c r="H19" s="208"/>
    </row>
    <row r="20" spans="1:9" ht="12.75" thickBot="1" x14ac:dyDescent="0.25">
      <c r="A20" s="113"/>
      <c r="B20" s="144" t="s">
        <v>89</v>
      </c>
      <c r="C20" s="178">
        <f>SUM(C10:C19)</f>
        <v>4085626.1500000004</v>
      </c>
      <c r="D20" s="178">
        <f>SUM(D10:D19)</f>
        <v>4826275.1900000004</v>
      </c>
      <c r="E20" s="172">
        <f>SUM(E10:E19)</f>
        <v>5688547</v>
      </c>
      <c r="F20" s="292">
        <f>SUM(F10:F19)</f>
        <v>5669424</v>
      </c>
      <c r="G20" s="269">
        <f>SUM(G10:G19)</f>
        <v>5859424</v>
      </c>
      <c r="H20" s="163">
        <f t="shared" si="0"/>
        <v>72.06421939865497</v>
      </c>
    </row>
    <row r="21" spans="1:9" ht="16.5" customHeight="1" x14ac:dyDescent="0.2">
      <c r="A21" s="91"/>
      <c r="D21" s="238"/>
    </row>
    <row r="22" spans="1:9" x14ac:dyDescent="0.2">
      <c r="C22" s="191"/>
      <c r="D22" s="191"/>
    </row>
    <row r="23" spans="1:9" x14ac:dyDescent="0.2">
      <c r="A23" s="24">
        <v>10</v>
      </c>
      <c r="B23" s="24" t="s">
        <v>252</v>
      </c>
      <c r="C23" s="192"/>
      <c r="D23" s="239"/>
      <c r="E23" s="25"/>
      <c r="F23" s="293"/>
      <c r="G23" s="270"/>
      <c r="H23" s="23"/>
    </row>
    <row r="24" spans="1:9" x14ac:dyDescent="0.2">
      <c r="A24" s="145"/>
      <c r="B24" s="26"/>
      <c r="C24" s="193" t="s">
        <v>4</v>
      </c>
      <c r="D24" s="237" t="s">
        <v>4</v>
      </c>
      <c r="E24" s="165" t="str">
        <f t="shared" ref="E24:G25" si="1">E7</f>
        <v>Revidert Budsjett</v>
      </c>
      <c r="F24" s="290" t="str">
        <f t="shared" si="1"/>
        <v>Budsjett</v>
      </c>
      <c r="G24" s="266" t="str">
        <f t="shared" si="1"/>
        <v>Revidert Budsjett</v>
      </c>
      <c r="H24" s="26" t="str">
        <f>+H7</f>
        <v>Forbruks % av</v>
      </c>
    </row>
    <row r="25" spans="1:9" x14ac:dyDescent="0.2">
      <c r="A25" s="134" t="s">
        <v>1</v>
      </c>
      <c r="B25" s="134" t="s">
        <v>2</v>
      </c>
      <c r="C25" s="171">
        <f>C8</f>
        <v>42735</v>
      </c>
      <c r="D25" s="240">
        <f>D8</f>
        <v>43100</v>
      </c>
      <c r="E25" s="245" t="str">
        <f t="shared" si="1"/>
        <v>2017</v>
      </c>
      <c r="F25" s="261">
        <f t="shared" si="1"/>
        <v>2018</v>
      </c>
      <c r="G25" s="267" t="str">
        <f t="shared" si="1"/>
        <v>2018</v>
      </c>
      <c r="H25" s="12" t="str">
        <f>+H8</f>
        <v xml:space="preserve"> budsjett 2017</v>
      </c>
    </row>
    <row r="26" spans="1:9" s="4" customFormat="1" x14ac:dyDescent="0.2">
      <c r="A26" s="89"/>
      <c r="B26" s="28"/>
      <c r="C26" s="194"/>
      <c r="D26" s="241"/>
      <c r="E26" s="14"/>
      <c r="F26" s="294"/>
      <c r="G26" s="271"/>
      <c r="H26" s="28"/>
      <c r="I26" s="166"/>
    </row>
    <row r="27" spans="1:9" s="4" customFormat="1" ht="12.75" x14ac:dyDescent="0.2">
      <c r="A27" s="127" t="s">
        <v>66</v>
      </c>
      <c r="B27" s="129" t="s">
        <v>24</v>
      </c>
      <c r="C27" s="30">
        <v>190615.98</v>
      </c>
      <c r="D27" s="30">
        <v>0</v>
      </c>
      <c r="E27" s="249">
        <v>0</v>
      </c>
      <c r="F27" s="34">
        <v>200000</v>
      </c>
      <c r="G27" s="259">
        <v>200000</v>
      </c>
      <c r="H27" s="162">
        <f>C27/F27*100</f>
        <v>95.307990000000004</v>
      </c>
      <c r="I27" s="166"/>
    </row>
    <row r="28" spans="1:9" s="4" customFormat="1" ht="12.75" x14ac:dyDescent="0.2">
      <c r="A28" s="127" t="s">
        <v>90</v>
      </c>
      <c r="B28" s="129" t="s">
        <v>45</v>
      </c>
      <c r="C28" s="147">
        <v>265323.84000000003</v>
      </c>
      <c r="D28" s="30">
        <v>340720.75</v>
      </c>
      <c r="E28" s="249">
        <v>396500</v>
      </c>
      <c r="F28" s="295">
        <v>369500</v>
      </c>
      <c r="G28" s="272">
        <v>369500</v>
      </c>
      <c r="H28" s="162">
        <f>C28/F28*100</f>
        <v>71.806181326116388</v>
      </c>
      <c r="I28" s="166"/>
    </row>
    <row r="29" spans="1:9" ht="12.75" x14ac:dyDescent="0.2">
      <c r="A29" s="127" t="s">
        <v>71</v>
      </c>
      <c r="B29" s="128" t="s">
        <v>146</v>
      </c>
      <c r="C29" s="147">
        <v>103109.07</v>
      </c>
      <c r="D29" s="30">
        <v>42043.95</v>
      </c>
      <c r="E29" s="249">
        <v>69000</v>
      </c>
      <c r="F29" s="295">
        <v>160000</v>
      </c>
      <c r="G29" s="316">
        <f>160000+40000</f>
        <v>200000</v>
      </c>
      <c r="H29" s="162">
        <f t="shared" ref="H29:H44" si="2">C29/F29*100</f>
        <v>64.443168749999998</v>
      </c>
    </row>
    <row r="30" spans="1:9" ht="12.75" x14ac:dyDescent="0.2">
      <c r="A30" s="127" t="s">
        <v>144</v>
      </c>
      <c r="B30" s="128" t="s">
        <v>145</v>
      </c>
      <c r="C30" s="147">
        <v>4256.8</v>
      </c>
      <c r="D30" s="30">
        <v>3198</v>
      </c>
      <c r="E30" s="249">
        <v>12000</v>
      </c>
      <c r="F30" s="295">
        <v>11000</v>
      </c>
      <c r="G30" s="272">
        <v>11000</v>
      </c>
      <c r="H30" s="162">
        <f t="shared" si="2"/>
        <v>38.698181818181823</v>
      </c>
    </row>
    <row r="31" spans="1:9" ht="12.75" x14ac:dyDescent="0.2">
      <c r="A31" s="127" t="s">
        <v>67</v>
      </c>
      <c r="B31" s="128" t="s">
        <v>161</v>
      </c>
      <c r="C31" s="147">
        <v>429</v>
      </c>
      <c r="D31" s="30">
        <v>1683</v>
      </c>
      <c r="E31" s="249">
        <v>2000</v>
      </c>
      <c r="F31" s="295">
        <v>2000</v>
      </c>
      <c r="G31" s="272">
        <v>2000</v>
      </c>
      <c r="H31" s="162">
        <f t="shared" si="2"/>
        <v>21.45</v>
      </c>
    </row>
    <row r="32" spans="1:9" ht="12.75" x14ac:dyDescent="0.2">
      <c r="A32" s="127" t="s">
        <v>91</v>
      </c>
      <c r="B32" s="128" t="s">
        <v>160</v>
      </c>
      <c r="C32" s="147">
        <v>307.7</v>
      </c>
      <c r="D32" s="30">
        <v>451.9</v>
      </c>
      <c r="E32" s="249">
        <v>1000</v>
      </c>
      <c r="F32" s="295">
        <v>1000</v>
      </c>
      <c r="G32" s="272">
        <v>1000</v>
      </c>
      <c r="H32" s="162">
        <f t="shared" si="2"/>
        <v>30.769999999999996</v>
      </c>
    </row>
    <row r="33" spans="1:8" ht="12.75" x14ac:dyDescent="0.2">
      <c r="A33" s="127" t="s">
        <v>68</v>
      </c>
      <c r="B33" s="4" t="s">
        <v>181</v>
      </c>
      <c r="C33" s="147">
        <v>21933.96</v>
      </c>
      <c r="D33" s="30">
        <v>22749.1</v>
      </c>
      <c r="E33" s="249">
        <v>27000</v>
      </c>
      <c r="F33" s="295">
        <v>27000</v>
      </c>
      <c r="G33" s="272">
        <v>27000</v>
      </c>
      <c r="H33" s="162">
        <f t="shared" si="2"/>
        <v>81.236888888888885</v>
      </c>
    </row>
    <row r="34" spans="1:8" ht="12.75" hidden="1" x14ac:dyDescent="0.2">
      <c r="A34" s="127" t="s">
        <v>92</v>
      </c>
      <c r="B34" s="142" t="s">
        <v>53</v>
      </c>
      <c r="C34" s="147">
        <v>0</v>
      </c>
      <c r="D34" s="30">
        <v>0</v>
      </c>
      <c r="E34" s="249">
        <v>0</v>
      </c>
      <c r="F34" s="295">
        <v>0</v>
      </c>
      <c r="G34" s="272">
        <v>0</v>
      </c>
      <c r="H34" s="162" t="e">
        <f t="shared" si="2"/>
        <v>#DIV/0!</v>
      </c>
    </row>
    <row r="35" spans="1:8" ht="12.75" hidden="1" x14ac:dyDescent="0.2">
      <c r="A35" s="96" t="s">
        <v>68</v>
      </c>
      <c r="B35" s="4" t="s">
        <v>181</v>
      </c>
      <c r="C35" s="147">
        <v>0</v>
      </c>
      <c r="D35" s="30">
        <v>0</v>
      </c>
      <c r="E35" s="249">
        <v>0</v>
      </c>
      <c r="F35" s="295">
        <v>0</v>
      </c>
      <c r="G35" s="272">
        <v>0</v>
      </c>
      <c r="H35" s="162" t="e">
        <f t="shared" si="2"/>
        <v>#DIV/0!</v>
      </c>
    </row>
    <row r="36" spans="1:8" ht="12.75" hidden="1" x14ac:dyDescent="0.2">
      <c r="A36" s="127" t="s">
        <v>93</v>
      </c>
      <c r="B36" s="142" t="s">
        <v>65</v>
      </c>
      <c r="C36" s="147">
        <v>0</v>
      </c>
      <c r="D36" s="30">
        <v>0</v>
      </c>
      <c r="E36" s="249">
        <v>0</v>
      </c>
      <c r="F36" s="295">
        <v>0</v>
      </c>
      <c r="G36" s="272">
        <v>0</v>
      </c>
      <c r="H36" s="162" t="e">
        <f t="shared" si="2"/>
        <v>#DIV/0!</v>
      </c>
    </row>
    <row r="37" spans="1:8" ht="12.2" hidden="1" customHeight="1" x14ac:dyDescent="0.2">
      <c r="A37" s="96" t="s">
        <v>182</v>
      </c>
      <c r="B37" s="4" t="s">
        <v>178</v>
      </c>
      <c r="C37" s="147">
        <v>0</v>
      </c>
      <c r="D37" s="30">
        <v>0</v>
      </c>
      <c r="E37" s="249">
        <v>0</v>
      </c>
      <c r="F37" s="295">
        <v>0</v>
      </c>
      <c r="G37" s="272">
        <v>0</v>
      </c>
      <c r="H37" s="162" t="e">
        <f t="shared" si="2"/>
        <v>#DIV/0!</v>
      </c>
    </row>
    <row r="38" spans="1:8" ht="12.2" hidden="1" customHeight="1" x14ac:dyDescent="0.2">
      <c r="A38" s="96" t="s">
        <v>183</v>
      </c>
      <c r="B38" s="4" t="s">
        <v>179</v>
      </c>
      <c r="C38" s="147">
        <v>0</v>
      </c>
      <c r="D38" s="30">
        <v>0</v>
      </c>
      <c r="E38" s="249">
        <v>0</v>
      </c>
      <c r="F38" s="295">
        <v>0</v>
      </c>
      <c r="G38" s="272">
        <v>0</v>
      </c>
      <c r="H38" s="162" t="e">
        <f t="shared" si="2"/>
        <v>#DIV/0!</v>
      </c>
    </row>
    <row r="39" spans="1:8" ht="12.2" hidden="1" customHeight="1" x14ac:dyDescent="0.2">
      <c r="A39" s="96" t="s">
        <v>184</v>
      </c>
      <c r="B39" s="4" t="s">
        <v>180</v>
      </c>
      <c r="C39" s="147">
        <v>0</v>
      </c>
      <c r="D39" s="30">
        <v>0</v>
      </c>
      <c r="E39" s="249">
        <v>0</v>
      </c>
      <c r="F39" s="295">
        <v>0</v>
      </c>
      <c r="G39" s="272">
        <v>0</v>
      </c>
      <c r="H39" s="162" t="e">
        <f t="shared" si="2"/>
        <v>#DIV/0!</v>
      </c>
    </row>
    <row r="40" spans="1:8" ht="12.2" customHeight="1" x14ac:dyDescent="0.2">
      <c r="A40" s="127" t="s">
        <v>69</v>
      </c>
      <c r="B40" s="4" t="s">
        <v>302</v>
      </c>
      <c r="C40" s="147">
        <v>0</v>
      </c>
      <c r="D40" s="30">
        <v>3553.45</v>
      </c>
      <c r="E40" s="249">
        <v>4000</v>
      </c>
      <c r="F40" s="295">
        <v>8000</v>
      </c>
      <c r="G40" s="272">
        <v>8000</v>
      </c>
      <c r="H40" s="162">
        <f t="shared" si="2"/>
        <v>0</v>
      </c>
    </row>
    <row r="41" spans="1:8" ht="12.2" customHeight="1" x14ac:dyDescent="0.2">
      <c r="A41" s="127" t="s">
        <v>94</v>
      </c>
      <c r="B41" s="4" t="s">
        <v>303</v>
      </c>
      <c r="C41" s="147">
        <v>89444.35</v>
      </c>
      <c r="D41" s="30">
        <v>108753.03</v>
      </c>
      <c r="E41" s="249">
        <v>85000</v>
      </c>
      <c r="F41" s="295">
        <v>125000</v>
      </c>
      <c r="G41" s="272">
        <v>125000</v>
      </c>
      <c r="H41" s="162">
        <f t="shared" si="2"/>
        <v>71.555480000000003</v>
      </c>
    </row>
    <row r="42" spans="1:8" ht="12.2" customHeight="1" x14ac:dyDescent="0.2">
      <c r="A42" s="96" t="s">
        <v>218</v>
      </c>
      <c r="B42" s="4" t="s">
        <v>219</v>
      </c>
      <c r="C42" s="147">
        <v>28289.25</v>
      </c>
      <c r="D42" s="30">
        <v>28825.15</v>
      </c>
      <c r="E42" s="249">
        <v>20000</v>
      </c>
      <c r="F42" s="295">
        <v>17000</v>
      </c>
      <c r="G42" s="272">
        <v>17000</v>
      </c>
      <c r="H42" s="162">
        <f t="shared" si="2"/>
        <v>166.40735294117647</v>
      </c>
    </row>
    <row r="43" spans="1:8" ht="12.2" customHeight="1" x14ac:dyDescent="0.2">
      <c r="A43" s="127" t="s">
        <v>70</v>
      </c>
      <c r="B43" s="142" t="s">
        <v>25</v>
      </c>
      <c r="C43" s="147">
        <v>1166.25</v>
      </c>
      <c r="D43" s="30">
        <v>131</v>
      </c>
      <c r="E43" s="249">
        <v>5000</v>
      </c>
      <c r="F43" s="295">
        <v>5000</v>
      </c>
      <c r="G43" s="272">
        <v>5000</v>
      </c>
      <c r="H43" s="162">
        <f t="shared" si="2"/>
        <v>23.325000000000003</v>
      </c>
    </row>
    <row r="44" spans="1:8" ht="12.2" hidden="1" customHeight="1" x14ac:dyDescent="0.2">
      <c r="A44" s="127" t="s">
        <v>72</v>
      </c>
      <c r="B44" s="142" t="s">
        <v>142</v>
      </c>
      <c r="C44" s="30">
        <v>0</v>
      </c>
      <c r="D44" s="30">
        <v>0</v>
      </c>
      <c r="E44" s="235">
        <v>0</v>
      </c>
      <c r="F44" s="295">
        <v>0</v>
      </c>
      <c r="G44" s="272">
        <v>0</v>
      </c>
      <c r="H44" s="162" t="e">
        <f t="shared" si="2"/>
        <v>#DIV/0!</v>
      </c>
    </row>
    <row r="45" spans="1:8" ht="12.2" hidden="1" customHeight="1" x14ac:dyDescent="0.2">
      <c r="A45" s="96" t="s">
        <v>203</v>
      </c>
      <c r="B45" s="4" t="s">
        <v>204</v>
      </c>
      <c r="C45" s="30"/>
      <c r="D45" s="30"/>
      <c r="E45" s="235">
        <v>0</v>
      </c>
      <c r="F45" s="295">
        <v>0</v>
      </c>
      <c r="G45" s="272">
        <v>0</v>
      </c>
      <c r="H45" s="162" t="e">
        <f>C45/F45*100</f>
        <v>#DIV/0!</v>
      </c>
    </row>
    <row r="46" spans="1:8" x14ac:dyDescent="0.2">
      <c r="A46" s="150"/>
      <c r="B46" s="128"/>
      <c r="C46" s="147"/>
      <c r="D46" s="147"/>
      <c r="E46" s="36"/>
      <c r="F46" s="181"/>
      <c r="G46" s="273"/>
      <c r="H46" s="208"/>
    </row>
    <row r="47" spans="1:8" ht="12.75" thickBot="1" x14ac:dyDescent="0.25">
      <c r="A47" s="114">
        <v>10</v>
      </c>
      <c r="B47" s="17" t="str">
        <f>+B23</f>
        <v>FO HORDALAND INTERNT</v>
      </c>
      <c r="C47" s="172">
        <f>SUM(C27:C45)</f>
        <v>704876.20000000007</v>
      </c>
      <c r="D47" s="172">
        <f>SUM(D27:D45)</f>
        <v>552109.33000000007</v>
      </c>
      <c r="E47" s="212">
        <f>SUM(E27:E46)</f>
        <v>621500</v>
      </c>
      <c r="F47" s="296">
        <f>SUM(F27:F46)</f>
        <v>925500</v>
      </c>
      <c r="G47" s="274">
        <f>SUM(G27:G46)</f>
        <v>965500</v>
      </c>
      <c r="H47" s="163">
        <f>C47/F47*100</f>
        <v>76.161663965424097</v>
      </c>
    </row>
    <row r="48" spans="1:8" x14ac:dyDescent="0.2">
      <c r="D48" s="238"/>
    </row>
    <row r="49" spans="1:9" x14ac:dyDescent="0.2">
      <c r="A49" s="93" t="s">
        <v>14</v>
      </c>
      <c r="B49" s="31" t="s">
        <v>26</v>
      </c>
      <c r="C49" s="195"/>
      <c r="D49" s="242"/>
      <c r="E49" s="31"/>
      <c r="F49" s="297"/>
      <c r="G49" s="275"/>
      <c r="H49" s="24"/>
    </row>
    <row r="50" spans="1:9" x14ac:dyDescent="0.2">
      <c r="A50" s="26"/>
      <c r="B50" s="26"/>
      <c r="C50" s="193" t="s">
        <v>4</v>
      </c>
      <c r="D50" s="237" t="s">
        <v>4</v>
      </c>
      <c r="E50" s="165" t="str">
        <f t="shared" ref="E50:G51" si="3">E24</f>
        <v>Revidert Budsjett</v>
      </c>
      <c r="F50" s="290" t="str">
        <f t="shared" si="3"/>
        <v>Budsjett</v>
      </c>
      <c r="G50" s="266" t="str">
        <f t="shared" si="3"/>
        <v>Revidert Budsjett</v>
      </c>
      <c r="H50" s="26" t="str">
        <f>+H7</f>
        <v>Forbruks % av</v>
      </c>
    </row>
    <row r="51" spans="1:9" x14ac:dyDescent="0.2">
      <c r="A51" s="134" t="s">
        <v>1</v>
      </c>
      <c r="B51" s="134" t="s">
        <v>2</v>
      </c>
      <c r="C51" s="171">
        <f>C25</f>
        <v>42735</v>
      </c>
      <c r="D51" s="240">
        <f>D25</f>
        <v>43100</v>
      </c>
      <c r="E51" s="248" t="str">
        <f t="shared" si="3"/>
        <v>2017</v>
      </c>
      <c r="F51" s="261">
        <f t="shared" si="3"/>
        <v>2018</v>
      </c>
      <c r="G51" s="276" t="str">
        <f t="shared" si="3"/>
        <v>2018</v>
      </c>
      <c r="H51" s="12" t="str">
        <f>+H8</f>
        <v xml:space="preserve"> budsjett 2017</v>
      </c>
    </row>
    <row r="52" spans="1:9" x14ac:dyDescent="0.2">
      <c r="A52" s="88"/>
      <c r="D52" s="238"/>
      <c r="H52" s="94"/>
    </row>
    <row r="53" spans="1:9" x14ac:dyDescent="0.2">
      <c r="A53" s="94">
        <v>2010</v>
      </c>
      <c r="B53" s="5" t="s">
        <v>254</v>
      </c>
      <c r="C53" s="147">
        <v>0</v>
      </c>
      <c r="D53" s="147">
        <v>0</v>
      </c>
      <c r="F53" s="42">
        <v>50000</v>
      </c>
      <c r="G53" s="268">
        <v>50000</v>
      </c>
      <c r="H53" s="162">
        <f>C53/F53*100</f>
        <v>0</v>
      </c>
    </row>
    <row r="54" spans="1:9" x14ac:dyDescent="0.2">
      <c r="A54" s="153" t="s">
        <v>95</v>
      </c>
      <c r="B54" s="128" t="s">
        <v>149</v>
      </c>
      <c r="C54" s="147">
        <v>21007</v>
      </c>
      <c r="D54" s="147">
        <v>8145.1</v>
      </c>
      <c r="E54" s="15">
        <v>25000</v>
      </c>
      <c r="F54" s="42">
        <v>15000</v>
      </c>
      <c r="G54" s="268">
        <v>15000</v>
      </c>
      <c r="H54" s="162">
        <f t="shared" ref="H54:H69" si="4">C54/F54*100</f>
        <v>140.04666666666668</v>
      </c>
    </row>
    <row r="55" spans="1:9" hidden="1" x14ac:dyDescent="0.2">
      <c r="A55" s="92" t="s">
        <v>277</v>
      </c>
      <c r="B55" s="4" t="s">
        <v>278</v>
      </c>
      <c r="C55" s="147">
        <v>0</v>
      </c>
      <c r="D55" s="147">
        <v>0</v>
      </c>
      <c r="E55" s="15">
        <v>0</v>
      </c>
      <c r="F55" s="42">
        <v>0</v>
      </c>
      <c r="G55" s="268">
        <v>0</v>
      </c>
      <c r="H55" s="162" t="e">
        <f t="shared" si="4"/>
        <v>#DIV/0!</v>
      </c>
    </row>
    <row r="56" spans="1:9" x14ac:dyDescent="0.2">
      <c r="A56" s="159" t="s">
        <v>168</v>
      </c>
      <c r="B56" s="4" t="s">
        <v>258</v>
      </c>
      <c r="C56" s="147">
        <v>57</v>
      </c>
      <c r="D56" s="147">
        <v>33661.58</v>
      </c>
      <c r="E56" s="15">
        <v>20000</v>
      </c>
      <c r="F56" s="42">
        <v>24000</v>
      </c>
      <c r="G56" s="268">
        <v>24000</v>
      </c>
      <c r="H56" s="162">
        <f t="shared" si="4"/>
        <v>0.23749999999999999</v>
      </c>
    </row>
    <row r="57" spans="1:9" hidden="1" x14ac:dyDescent="0.2">
      <c r="A57" s="159" t="s">
        <v>173</v>
      </c>
      <c r="B57" s="4" t="s">
        <v>174</v>
      </c>
      <c r="C57" s="147">
        <v>0</v>
      </c>
      <c r="D57" s="147">
        <v>0</v>
      </c>
      <c r="E57" s="15">
        <v>0</v>
      </c>
      <c r="F57" s="42">
        <v>0</v>
      </c>
      <c r="G57" s="268">
        <v>0</v>
      </c>
      <c r="H57" s="162" t="e">
        <f t="shared" si="4"/>
        <v>#DIV/0!</v>
      </c>
    </row>
    <row r="58" spans="1:9" x14ac:dyDescent="0.2">
      <c r="A58" s="159" t="s">
        <v>175</v>
      </c>
      <c r="B58" s="4" t="s">
        <v>220</v>
      </c>
      <c r="C58" s="147">
        <v>0</v>
      </c>
      <c r="D58" s="147">
        <v>6162.9</v>
      </c>
      <c r="E58" s="15">
        <v>44000</v>
      </c>
      <c r="F58" s="42">
        <v>30000</v>
      </c>
      <c r="G58" s="268">
        <v>30000</v>
      </c>
      <c r="H58" s="162">
        <f t="shared" si="4"/>
        <v>0</v>
      </c>
    </row>
    <row r="59" spans="1:9" hidden="1" x14ac:dyDescent="0.2">
      <c r="A59" s="159" t="s">
        <v>176</v>
      </c>
      <c r="B59" s="4" t="s">
        <v>221</v>
      </c>
      <c r="C59" s="147">
        <v>0</v>
      </c>
      <c r="D59" s="147">
        <v>0</v>
      </c>
      <c r="E59" s="15">
        <v>0</v>
      </c>
      <c r="F59" s="42">
        <v>0</v>
      </c>
      <c r="G59" s="268">
        <v>0</v>
      </c>
      <c r="H59" s="162" t="e">
        <f t="shared" si="4"/>
        <v>#DIV/0!</v>
      </c>
    </row>
    <row r="60" spans="1:9" x14ac:dyDescent="0.2">
      <c r="A60" s="159" t="s">
        <v>177</v>
      </c>
      <c r="B60" s="4" t="s">
        <v>222</v>
      </c>
      <c r="C60" s="147">
        <v>29015.18</v>
      </c>
      <c r="D60" s="147">
        <v>42173.71</v>
      </c>
      <c r="E60" s="15">
        <v>35000</v>
      </c>
      <c r="F60" s="42">
        <v>55000</v>
      </c>
      <c r="G60" s="268">
        <v>55000</v>
      </c>
      <c r="H60" s="162">
        <f t="shared" si="4"/>
        <v>52.754872727272726</v>
      </c>
    </row>
    <row r="61" spans="1:9" x14ac:dyDescent="0.2">
      <c r="A61" s="146" t="s">
        <v>96</v>
      </c>
      <c r="B61" s="142" t="s">
        <v>143</v>
      </c>
      <c r="C61" s="147">
        <v>16882</v>
      </c>
      <c r="D61" s="147">
        <v>35510.35</v>
      </c>
      <c r="E61" s="15">
        <v>20000</v>
      </c>
      <c r="F61" s="42">
        <v>30000</v>
      </c>
      <c r="G61" s="268">
        <v>30000</v>
      </c>
      <c r="H61" s="162">
        <f t="shared" si="4"/>
        <v>56.273333333333333</v>
      </c>
    </row>
    <row r="62" spans="1:9" hidden="1" x14ac:dyDescent="0.2">
      <c r="A62" s="159" t="s">
        <v>162</v>
      </c>
      <c r="B62" s="4" t="s">
        <v>163</v>
      </c>
      <c r="C62" s="147">
        <v>0</v>
      </c>
      <c r="D62" s="147">
        <v>0</v>
      </c>
      <c r="E62" s="15">
        <v>0</v>
      </c>
      <c r="F62" s="42">
        <v>0</v>
      </c>
      <c r="G62" s="268">
        <v>0</v>
      </c>
      <c r="H62" s="162" t="e">
        <f t="shared" si="4"/>
        <v>#DIV/0!</v>
      </c>
      <c r="I62" s="80" t="s">
        <v>202</v>
      </c>
    </row>
    <row r="63" spans="1:9" hidden="1" x14ac:dyDescent="0.2">
      <c r="A63" s="146" t="s">
        <v>97</v>
      </c>
      <c r="B63" s="142" t="s">
        <v>111</v>
      </c>
      <c r="C63" s="147">
        <v>0</v>
      </c>
      <c r="D63" s="147">
        <v>0</v>
      </c>
      <c r="E63" s="15">
        <v>0</v>
      </c>
      <c r="F63" s="42">
        <v>0</v>
      </c>
      <c r="G63" s="268">
        <v>0</v>
      </c>
      <c r="H63" s="162" t="e">
        <f t="shared" si="4"/>
        <v>#DIV/0!</v>
      </c>
    </row>
    <row r="64" spans="1:9" hidden="1" x14ac:dyDescent="0.2">
      <c r="A64" s="146" t="s">
        <v>98</v>
      </c>
      <c r="B64" s="142" t="s">
        <v>76</v>
      </c>
      <c r="C64" s="147">
        <v>0</v>
      </c>
      <c r="D64" s="147">
        <v>0</v>
      </c>
      <c r="E64" s="15">
        <v>0</v>
      </c>
      <c r="F64" s="42">
        <v>0</v>
      </c>
      <c r="G64" s="268">
        <v>0</v>
      </c>
      <c r="H64" s="162" t="e">
        <f t="shared" si="4"/>
        <v>#DIV/0!</v>
      </c>
    </row>
    <row r="65" spans="1:10" hidden="1" x14ac:dyDescent="0.2">
      <c r="A65" s="159" t="s">
        <v>164</v>
      </c>
      <c r="B65" s="4" t="s">
        <v>165</v>
      </c>
      <c r="C65" s="147">
        <v>0</v>
      </c>
      <c r="D65" s="147">
        <v>0</v>
      </c>
      <c r="E65" s="15">
        <v>0</v>
      </c>
      <c r="F65" s="42">
        <v>0</v>
      </c>
      <c r="G65" s="268">
        <v>0</v>
      </c>
      <c r="H65" s="162" t="e">
        <f t="shared" si="4"/>
        <v>#DIV/0!</v>
      </c>
      <c r="I65" s="80" t="s">
        <v>201</v>
      </c>
    </row>
    <row r="66" spans="1:10" hidden="1" x14ac:dyDescent="0.2">
      <c r="A66" s="146" t="s">
        <v>74</v>
      </c>
      <c r="B66" s="142" t="s">
        <v>73</v>
      </c>
      <c r="C66" s="147">
        <v>0</v>
      </c>
      <c r="D66" s="147">
        <v>0</v>
      </c>
      <c r="E66" s="15">
        <v>0</v>
      </c>
      <c r="F66" s="42">
        <v>0</v>
      </c>
      <c r="G66" s="268">
        <v>0</v>
      </c>
      <c r="H66" s="162" t="e">
        <f t="shared" si="4"/>
        <v>#DIV/0!</v>
      </c>
    </row>
    <row r="67" spans="1:10" hidden="1" x14ac:dyDescent="0.2">
      <c r="A67" s="159" t="s">
        <v>162</v>
      </c>
      <c r="B67" s="4" t="s">
        <v>163</v>
      </c>
      <c r="C67" s="147">
        <v>0</v>
      </c>
      <c r="D67" s="147">
        <v>0</v>
      </c>
      <c r="E67" s="15">
        <v>0</v>
      </c>
      <c r="F67" s="42">
        <v>0</v>
      </c>
      <c r="G67" s="268">
        <v>0</v>
      </c>
      <c r="H67" s="162" t="e">
        <f t="shared" si="4"/>
        <v>#DIV/0!</v>
      </c>
    </row>
    <row r="68" spans="1:10" hidden="1" x14ac:dyDescent="0.2">
      <c r="A68" s="159" t="s">
        <v>97</v>
      </c>
      <c r="B68" s="4" t="s">
        <v>111</v>
      </c>
      <c r="C68" s="147">
        <v>0</v>
      </c>
      <c r="D68" s="147">
        <v>0</v>
      </c>
      <c r="E68" s="15">
        <v>0</v>
      </c>
      <c r="F68" s="42">
        <v>0</v>
      </c>
      <c r="G68" s="268">
        <v>0</v>
      </c>
      <c r="H68" s="162" t="e">
        <f t="shared" si="4"/>
        <v>#DIV/0!</v>
      </c>
    </row>
    <row r="69" spans="1:10" s="4" customFormat="1" x14ac:dyDescent="0.2">
      <c r="A69" s="146" t="s">
        <v>75</v>
      </c>
      <c r="B69" s="142" t="s">
        <v>59</v>
      </c>
      <c r="C69" s="147">
        <v>5000</v>
      </c>
      <c r="D69" s="147">
        <v>35444</v>
      </c>
      <c r="E69" s="15">
        <v>30000</v>
      </c>
      <c r="F69" s="42">
        <v>40000</v>
      </c>
      <c r="G69" s="268">
        <v>40000</v>
      </c>
      <c r="H69" s="162">
        <f t="shared" si="4"/>
        <v>12.5</v>
      </c>
      <c r="I69" s="166"/>
      <c r="J69" s="5"/>
    </row>
    <row r="70" spans="1:10" s="88" customFormat="1" ht="12.75" hidden="1" x14ac:dyDescent="0.2">
      <c r="A70" s="146" t="s">
        <v>99</v>
      </c>
      <c r="B70" s="142" t="s">
        <v>100</v>
      </c>
      <c r="C70" s="147"/>
      <c r="D70" s="147"/>
      <c r="E70" s="211">
        <v>0</v>
      </c>
      <c r="F70" s="298">
        <v>0</v>
      </c>
      <c r="G70" s="277">
        <v>0</v>
      </c>
      <c r="H70" s="162" t="e">
        <f>C70/G70*100</f>
        <v>#DIV/0!</v>
      </c>
      <c r="I70" s="168"/>
    </row>
    <row r="71" spans="1:10" x14ac:dyDescent="0.2">
      <c r="A71" s="142"/>
      <c r="B71" s="4"/>
      <c r="C71" s="147"/>
      <c r="D71" s="147"/>
      <c r="H71" s="208"/>
    </row>
    <row r="72" spans="1:10" ht="12.75" thickBot="1" x14ac:dyDescent="0.25">
      <c r="A72" s="154">
        <v>20</v>
      </c>
      <c r="B72" s="17" t="str">
        <f>+B49</f>
        <v>FAGPOLITISK ARBEID</v>
      </c>
      <c r="C72" s="172">
        <f>SUM(C53:C71)</f>
        <v>71961.179999999993</v>
      </c>
      <c r="D72" s="172">
        <f>SUM(D53:D71)</f>
        <v>161097.64000000001</v>
      </c>
      <c r="E72" s="18">
        <f>SUM(E53:E71)</f>
        <v>174000</v>
      </c>
      <c r="F72" s="255">
        <f>SUM(F53:F71)</f>
        <v>244000</v>
      </c>
      <c r="G72" s="278">
        <f>SUM(G53:G71)</f>
        <v>244000</v>
      </c>
      <c r="H72" s="209">
        <f>C72/F72*100</f>
        <v>29.4922868852459</v>
      </c>
    </row>
    <row r="73" spans="1:10" x14ac:dyDescent="0.2">
      <c r="A73" s="6"/>
      <c r="B73" s="6"/>
      <c r="C73" s="123"/>
      <c r="D73" s="243"/>
      <c r="E73" s="7"/>
      <c r="F73" s="62"/>
      <c r="G73" s="265"/>
      <c r="H73" s="32"/>
    </row>
    <row r="74" spans="1:10" x14ac:dyDescent="0.2">
      <c r="A74" s="93" t="s">
        <v>15</v>
      </c>
      <c r="B74" s="24" t="s">
        <v>27</v>
      </c>
      <c r="C74" s="195"/>
      <c r="D74" s="242"/>
      <c r="E74" s="31"/>
      <c r="F74" s="297"/>
      <c r="G74" s="275"/>
      <c r="H74" s="24"/>
    </row>
    <row r="75" spans="1:10" x14ac:dyDescent="0.2">
      <c r="A75" s="26"/>
      <c r="B75" s="26"/>
      <c r="C75" s="193" t="s">
        <v>4</v>
      </c>
      <c r="D75" s="237" t="s">
        <v>4</v>
      </c>
      <c r="E75" s="165" t="str">
        <f t="shared" ref="E75:G76" si="5">E50</f>
        <v>Revidert Budsjett</v>
      </c>
      <c r="F75" s="290" t="str">
        <f t="shared" si="5"/>
        <v>Budsjett</v>
      </c>
      <c r="G75" s="266" t="str">
        <f t="shared" si="5"/>
        <v>Revidert Budsjett</v>
      </c>
      <c r="H75" s="26" t="str">
        <f>+H7</f>
        <v>Forbruks % av</v>
      </c>
    </row>
    <row r="76" spans="1:10" x14ac:dyDescent="0.2">
      <c r="A76" s="134" t="s">
        <v>1</v>
      </c>
      <c r="B76" s="134" t="s">
        <v>2</v>
      </c>
      <c r="C76" s="171">
        <f>C25</f>
        <v>42735</v>
      </c>
      <c r="D76" s="240">
        <f>D25</f>
        <v>43100</v>
      </c>
      <c r="E76" s="248" t="str">
        <f t="shared" si="5"/>
        <v>2017</v>
      </c>
      <c r="F76" s="261">
        <f t="shared" si="5"/>
        <v>2018</v>
      </c>
      <c r="G76" s="276" t="str">
        <f t="shared" si="5"/>
        <v>2018</v>
      </c>
      <c r="H76" s="12" t="str">
        <f>+H8</f>
        <v xml:space="preserve"> budsjett 2017</v>
      </c>
    </row>
    <row r="77" spans="1:10" s="34" customFormat="1" x14ac:dyDescent="0.2">
      <c r="A77" s="89"/>
      <c r="B77" s="33"/>
      <c r="C77" s="194"/>
      <c r="D77" s="241"/>
      <c r="E77" s="206"/>
      <c r="F77" s="299"/>
      <c r="G77" s="279"/>
      <c r="H77" s="33"/>
      <c r="I77" s="86"/>
    </row>
    <row r="78" spans="1:10" hidden="1" x14ac:dyDescent="0.2">
      <c r="A78" s="153" t="s">
        <v>102</v>
      </c>
      <c r="B78" s="29" t="s">
        <v>46</v>
      </c>
      <c r="D78" s="238"/>
      <c r="H78" s="162" t="e">
        <f>C78/#REF!*100</f>
        <v>#REF!</v>
      </c>
    </row>
    <row r="79" spans="1:10" ht="12.75" x14ac:dyDescent="0.2">
      <c r="A79" s="159" t="s">
        <v>77</v>
      </c>
      <c r="B79" s="4" t="s">
        <v>147</v>
      </c>
      <c r="C79" s="173">
        <v>68905</v>
      </c>
      <c r="D79" s="173">
        <v>13197.16</v>
      </c>
      <c r="E79" s="250">
        <v>30000</v>
      </c>
      <c r="F79" s="238">
        <v>135000</v>
      </c>
      <c r="G79" s="264">
        <v>135000</v>
      </c>
      <c r="H79" s="162">
        <f>C79/F79*100</f>
        <v>51.040740740740745</v>
      </c>
    </row>
    <row r="80" spans="1:10" ht="12.75" hidden="1" x14ac:dyDescent="0.2">
      <c r="A80" s="159" t="s">
        <v>166</v>
      </c>
      <c r="B80" s="4" t="s">
        <v>169</v>
      </c>
      <c r="C80" s="173"/>
      <c r="D80" s="173">
        <v>0</v>
      </c>
      <c r="E80" s="250">
        <v>0</v>
      </c>
      <c r="F80" s="238"/>
      <c r="G80" s="264"/>
      <c r="H80" s="162" t="e">
        <f t="shared" ref="H80:H94" si="6">C80/G80*100</f>
        <v>#DIV/0!</v>
      </c>
      <c r="I80" s="80" t="s">
        <v>198</v>
      </c>
    </row>
    <row r="81" spans="1:9" ht="12.75" hidden="1" x14ac:dyDescent="0.2">
      <c r="A81" s="159" t="s">
        <v>168</v>
      </c>
      <c r="B81" s="4" t="s">
        <v>170</v>
      </c>
      <c r="C81" s="173"/>
      <c r="D81" s="173">
        <v>0</v>
      </c>
      <c r="E81" s="250">
        <v>0</v>
      </c>
      <c r="F81" s="238"/>
      <c r="G81" s="264"/>
      <c r="H81" s="162" t="e">
        <f t="shared" si="6"/>
        <v>#DIV/0!</v>
      </c>
      <c r="I81" s="80" t="s">
        <v>199</v>
      </c>
    </row>
    <row r="82" spans="1:9" ht="12.75" hidden="1" x14ac:dyDescent="0.2">
      <c r="A82" s="159" t="s">
        <v>167</v>
      </c>
      <c r="B82" s="4" t="s">
        <v>171</v>
      </c>
      <c r="C82" s="173"/>
      <c r="D82" s="173">
        <v>0</v>
      </c>
      <c r="E82" s="250">
        <v>0</v>
      </c>
      <c r="F82" s="238"/>
      <c r="G82" s="264"/>
      <c r="H82" s="162" t="e">
        <f t="shared" si="6"/>
        <v>#DIV/0!</v>
      </c>
      <c r="I82" s="80" t="s">
        <v>200</v>
      </c>
    </row>
    <row r="83" spans="1:9" s="4" customFormat="1" ht="12.75" hidden="1" x14ac:dyDescent="0.2">
      <c r="A83" s="146" t="s">
        <v>77</v>
      </c>
      <c r="B83" s="142" t="s">
        <v>147</v>
      </c>
      <c r="C83" s="147"/>
      <c r="D83" s="173">
        <v>0</v>
      </c>
      <c r="E83" s="250">
        <v>0</v>
      </c>
      <c r="F83" s="238"/>
      <c r="G83" s="264"/>
      <c r="H83" s="162" t="e">
        <f t="shared" si="6"/>
        <v>#DIV/0!</v>
      </c>
      <c r="I83" s="166"/>
    </row>
    <row r="84" spans="1:9" s="4" customFormat="1" ht="12.75" x14ac:dyDescent="0.2">
      <c r="A84" s="159" t="s">
        <v>103</v>
      </c>
      <c r="B84" s="4" t="s">
        <v>148</v>
      </c>
      <c r="C84" s="147">
        <v>3060</v>
      </c>
      <c r="D84" s="173">
        <v>148840.6</v>
      </c>
      <c r="E84" s="250">
        <v>160000</v>
      </c>
      <c r="F84" s="238">
        <v>80000</v>
      </c>
      <c r="G84" s="280">
        <f>80000+20000</f>
        <v>100000</v>
      </c>
      <c r="H84" s="162">
        <f>C84/F84*100</f>
        <v>3.8249999999999997</v>
      </c>
      <c r="I84" s="166"/>
    </row>
    <row r="85" spans="1:9" s="4" customFormat="1" hidden="1" x14ac:dyDescent="0.2">
      <c r="A85" s="159" t="s">
        <v>223</v>
      </c>
      <c r="B85" s="4" t="s">
        <v>224</v>
      </c>
      <c r="C85" s="147"/>
      <c r="D85" s="147"/>
      <c r="E85" s="147"/>
      <c r="F85" s="238"/>
      <c r="G85" s="264"/>
      <c r="H85" s="162" t="e">
        <f t="shared" si="6"/>
        <v>#DIV/0!</v>
      </c>
      <c r="I85" s="166"/>
    </row>
    <row r="86" spans="1:9" s="4" customFormat="1" hidden="1" x14ac:dyDescent="0.2">
      <c r="A86" s="159" t="s">
        <v>205</v>
      </c>
      <c r="B86" s="4" t="s">
        <v>206</v>
      </c>
      <c r="C86" s="147"/>
      <c r="D86" s="147"/>
      <c r="E86" s="147"/>
      <c r="F86" s="238"/>
      <c r="G86" s="264"/>
      <c r="H86" s="162" t="e">
        <f t="shared" si="6"/>
        <v>#DIV/0!</v>
      </c>
      <c r="I86" s="166" t="s">
        <v>209</v>
      </c>
    </row>
    <row r="87" spans="1:9" s="4" customFormat="1" hidden="1" x14ac:dyDescent="0.2">
      <c r="A87" s="159" t="s">
        <v>207</v>
      </c>
      <c r="B87" s="4" t="s">
        <v>208</v>
      </c>
      <c r="C87" s="147"/>
      <c r="D87" s="147"/>
      <c r="E87" s="147"/>
      <c r="F87" s="238"/>
      <c r="G87" s="264"/>
      <c r="H87" s="162" t="e">
        <f t="shared" si="6"/>
        <v>#DIV/0!</v>
      </c>
      <c r="I87" s="166" t="s">
        <v>209</v>
      </c>
    </row>
    <row r="88" spans="1:9" s="4" customFormat="1" hidden="1" x14ac:dyDescent="0.2">
      <c r="A88" s="146" t="s">
        <v>104</v>
      </c>
      <c r="B88" s="4" t="s">
        <v>185</v>
      </c>
      <c r="C88" s="147"/>
      <c r="D88" s="147"/>
      <c r="E88" s="147"/>
      <c r="F88" s="238"/>
      <c r="G88" s="264"/>
      <c r="H88" s="162" t="e">
        <f t="shared" si="6"/>
        <v>#DIV/0!</v>
      </c>
      <c r="I88" s="166" t="s">
        <v>188</v>
      </c>
    </row>
    <row r="89" spans="1:9" s="4" customFormat="1" hidden="1" x14ac:dyDescent="0.2">
      <c r="A89" s="159" t="s">
        <v>186</v>
      </c>
      <c r="B89" s="4" t="s">
        <v>187</v>
      </c>
      <c r="C89" s="147"/>
      <c r="D89" s="147"/>
      <c r="E89" s="147"/>
      <c r="F89" s="238"/>
      <c r="G89" s="264"/>
      <c r="H89" s="162" t="e">
        <f t="shared" si="6"/>
        <v>#DIV/0!</v>
      </c>
      <c r="I89" s="166" t="s">
        <v>196</v>
      </c>
    </row>
    <row r="90" spans="1:9" s="4" customFormat="1" hidden="1" x14ac:dyDescent="0.2">
      <c r="A90" s="120">
        <v>3070</v>
      </c>
      <c r="B90" s="4" t="s">
        <v>189</v>
      </c>
      <c r="C90" s="147"/>
      <c r="D90" s="147"/>
      <c r="E90" s="147"/>
      <c r="F90" s="238"/>
      <c r="G90" s="264"/>
      <c r="H90" s="162" t="e">
        <f t="shared" si="6"/>
        <v>#DIV/0!</v>
      </c>
      <c r="I90" s="166" t="s">
        <v>197</v>
      </c>
    </row>
    <row r="91" spans="1:9" s="4" customFormat="1" hidden="1" x14ac:dyDescent="0.2">
      <c r="A91" s="120">
        <v>3071</v>
      </c>
      <c r="B91" s="4" t="s">
        <v>190</v>
      </c>
      <c r="C91" s="147"/>
      <c r="D91" s="147"/>
      <c r="E91" s="147"/>
      <c r="F91" s="238"/>
      <c r="G91" s="264"/>
      <c r="H91" s="162" t="e">
        <f t="shared" si="6"/>
        <v>#DIV/0!</v>
      </c>
      <c r="I91" s="166" t="s">
        <v>195</v>
      </c>
    </row>
    <row r="92" spans="1:9" s="4" customFormat="1" hidden="1" x14ac:dyDescent="0.2">
      <c r="A92" s="159" t="s">
        <v>191</v>
      </c>
      <c r="B92" s="4" t="s">
        <v>192</v>
      </c>
      <c r="C92" s="147"/>
      <c r="D92" s="147"/>
      <c r="E92" s="147"/>
      <c r="F92" s="238"/>
      <c r="G92" s="264"/>
      <c r="H92" s="162" t="e">
        <f t="shared" si="6"/>
        <v>#DIV/0!</v>
      </c>
      <c r="I92" s="166" t="s">
        <v>195</v>
      </c>
    </row>
    <row r="93" spans="1:9" s="4" customFormat="1" hidden="1" x14ac:dyDescent="0.2">
      <c r="A93" s="159" t="s">
        <v>193</v>
      </c>
      <c r="B93" s="4" t="s">
        <v>194</v>
      </c>
      <c r="C93" s="147"/>
      <c r="D93" s="147"/>
      <c r="E93" s="147"/>
      <c r="F93" s="238"/>
      <c r="G93" s="264"/>
      <c r="H93" s="162" t="e">
        <f t="shared" si="6"/>
        <v>#DIV/0!</v>
      </c>
      <c r="I93" s="166" t="s">
        <v>195</v>
      </c>
    </row>
    <row r="94" spans="1:9" hidden="1" x14ac:dyDescent="0.2">
      <c r="A94" s="149">
        <v>3080</v>
      </c>
      <c r="B94" s="142" t="s">
        <v>101</v>
      </c>
      <c r="C94" s="147"/>
      <c r="D94" s="147"/>
      <c r="E94" s="147"/>
      <c r="F94" s="238"/>
      <c r="G94" s="264"/>
      <c r="H94" s="162" t="e">
        <f t="shared" si="6"/>
        <v>#DIV/0!</v>
      </c>
    </row>
    <row r="95" spans="1:9" s="4" customFormat="1" x14ac:dyDescent="0.2">
      <c r="A95" s="148"/>
      <c r="B95" s="140"/>
      <c r="C95" s="147"/>
      <c r="D95" s="147"/>
      <c r="E95" s="147"/>
      <c r="F95" s="238"/>
      <c r="G95" s="264"/>
      <c r="H95" s="208"/>
      <c r="I95" s="166"/>
    </row>
    <row r="96" spans="1:9" ht="12.75" thickBot="1" x14ac:dyDescent="0.25">
      <c r="A96" s="114">
        <v>30</v>
      </c>
      <c r="B96" s="17" t="str">
        <f>+B74</f>
        <v>YRKESFAGLIG ARBEID</v>
      </c>
      <c r="C96" s="18">
        <f>SUM(C78:C94)</f>
        <v>71965</v>
      </c>
      <c r="D96" s="18">
        <f>SUM(D78:D94)</f>
        <v>162037.76000000001</v>
      </c>
      <c r="E96" s="18">
        <f>SUM(E79:E95)</f>
        <v>190000</v>
      </c>
      <c r="F96" s="255">
        <f>SUM(F79:F95)</f>
        <v>215000</v>
      </c>
      <c r="G96" s="278">
        <f>SUM(G79:G95)</f>
        <v>235000</v>
      </c>
      <c r="H96" s="209">
        <f>C96/F96*100</f>
        <v>33.472093023255816</v>
      </c>
    </row>
    <row r="97" spans="1:8" x14ac:dyDescent="0.2">
      <c r="A97" s="6"/>
      <c r="B97" s="6"/>
      <c r="C97" s="123"/>
      <c r="D97" s="243"/>
      <c r="E97" s="7"/>
      <c r="F97" s="62"/>
      <c r="G97" s="265"/>
      <c r="H97" s="6"/>
    </row>
    <row r="98" spans="1:8" x14ac:dyDescent="0.2">
      <c r="A98" s="93" t="s">
        <v>16</v>
      </c>
      <c r="B98" s="24" t="s">
        <v>28</v>
      </c>
      <c r="C98" s="195"/>
      <c r="D98" s="242"/>
      <c r="E98" s="31"/>
      <c r="F98" s="297"/>
      <c r="G98" s="275"/>
      <c r="H98" s="24"/>
    </row>
    <row r="99" spans="1:8" x14ac:dyDescent="0.2">
      <c r="A99" s="26"/>
      <c r="B99" s="26"/>
      <c r="C99" s="193" t="s">
        <v>4</v>
      </c>
      <c r="D99" s="237" t="s">
        <v>4</v>
      </c>
      <c r="E99" s="165" t="str">
        <f t="shared" ref="E99:G100" si="7">E75</f>
        <v>Revidert Budsjett</v>
      </c>
      <c r="F99" s="290" t="str">
        <f t="shared" si="7"/>
        <v>Budsjett</v>
      </c>
      <c r="G99" s="266" t="str">
        <f t="shared" si="7"/>
        <v>Revidert Budsjett</v>
      </c>
      <c r="H99" s="26" t="str">
        <f>+H7</f>
        <v>Forbruks % av</v>
      </c>
    </row>
    <row r="100" spans="1:8" x14ac:dyDescent="0.2">
      <c r="A100" s="134" t="s">
        <v>1</v>
      </c>
      <c r="B100" s="134" t="s">
        <v>2</v>
      </c>
      <c r="C100" s="171">
        <f>C76</f>
        <v>42735</v>
      </c>
      <c r="D100" s="240">
        <f>D76</f>
        <v>43100</v>
      </c>
      <c r="E100" s="248" t="str">
        <f t="shared" si="7"/>
        <v>2017</v>
      </c>
      <c r="F100" s="261">
        <f t="shared" si="7"/>
        <v>2018</v>
      </c>
      <c r="G100" s="276" t="str">
        <f t="shared" si="7"/>
        <v>2018</v>
      </c>
      <c r="H100" s="12" t="str">
        <f>+H8</f>
        <v xml:space="preserve"> budsjett 2017</v>
      </c>
    </row>
    <row r="101" spans="1:8" ht="13.5" customHeight="1" x14ac:dyDescent="0.2">
      <c r="A101" s="89"/>
      <c r="D101" s="238"/>
      <c r="H101" s="94"/>
    </row>
    <row r="102" spans="1:8" ht="13.5" customHeight="1" x14ac:dyDescent="0.2">
      <c r="A102" s="153" t="s">
        <v>105</v>
      </c>
      <c r="B102" s="29" t="s">
        <v>29</v>
      </c>
      <c r="C102" s="147">
        <v>104051.75</v>
      </c>
      <c r="D102" s="147">
        <v>101921</v>
      </c>
      <c r="E102" s="211">
        <v>120000</v>
      </c>
      <c r="F102" s="42">
        <v>120000</v>
      </c>
      <c r="G102" s="268">
        <v>120000</v>
      </c>
      <c r="H102" s="162">
        <f>C102/F102*100</f>
        <v>86.709791666666675</v>
      </c>
    </row>
    <row r="103" spans="1:8" ht="12.75" hidden="1" x14ac:dyDescent="0.2">
      <c r="A103" s="153" t="s">
        <v>106</v>
      </c>
      <c r="B103" s="5" t="s">
        <v>30</v>
      </c>
      <c r="C103" s="147">
        <v>0</v>
      </c>
      <c r="D103" s="147">
        <v>0</v>
      </c>
      <c r="E103" s="211">
        <v>0</v>
      </c>
      <c r="F103" s="42">
        <v>0</v>
      </c>
      <c r="G103" s="268">
        <v>0</v>
      </c>
      <c r="H103" s="162" t="e">
        <f>C103/F103*100</f>
        <v>#DIV/0!</v>
      </c>
    </row>
    <row r="104" spans="1:8" ht="12.75" x14ac:dyDescent="0.2">
      <c r="A104" s="92" t="s">
        <v>106</v>
      </c>
      <c r="B104" s="5" t="s">
        <v>30</v>
      </c>
      <c r="C104" s="147">
        <v>21264.6</v>
      </c>
      <c r="D104" s="147">
        <v>6480.6</v>
      </c>
      <c r="E104" s="211">
        <v>6000</v>
      </c>
      <c r="F104" s="42">
        <v>6000</v>
      </c>
      <c r="G104" s="268">
        <v>6000</v>
      </c>
      <c r="H104" s="162">
        <f>C104/F104*100</f>
        <v>354.40999999999997</v>
      </c>
    </row>
    <row r="105" spans="1:8" ht="12.75" x14ac:dyDescent="0.2">
      <c r="A105" s="92" t="s">
        <v>265</v>
      </c>
      <c r="B105" s="5" t="s">
        <v>266</v>
      </c>
      <c r="C105" s="147">
        <v>13976.46</v>
      </c>
      <c r="D105" s="147">
        <v>46608.77</v>
      </c>
      <c r="E105" s="211">
        <v>150000</v>
      </c>
      <c r="F105" s="42">
        <v>80000</v>
      </c>
      <c r="G105" s="280">
        <f>80000+80000</f>
        <v>160000</v>
      </c>
      <c r="H105" s="162">
        <f>C105/F105*100</f>
        <v>17.470575</v>
      </c>
    </row>
    <row r="106" spans="1:8" ht="12.75" x14ac:dyDescent="0.2">
      <c r="A106" s="153" t="s">
        <v>107</v>
      </c>
      <c r="B106" s="5" t="s">
        <v>269</v>
      </c>
      <c r="C106" s="147">
        <v>173074.25</v>
      </c>
      <c r="D106" s="147">
        <v>266989.5</v>
      </c>
      <c r="E106" s="211">
        <v>150000</v>
      </c>
      <c r="F106" s="42">
        <v>150000</v>
      </c>
      <c r="G106" s="280">
        <f>150000+100000</f>
        <v>250000</v>
      </c>
      <c r="H106" s="162">
        <f>C106/F106*100</f>
        <v>115.38283333333332</v>
      </c>
    </row>
    <row r="107" spans="1:8" x14ac:dyDescent="0.2">
      <c r="C107" s="147"/>
      <c r="D107" s="147"/>
      <c r="H107" s="208"/>
    </row>
    <row r="108" spans="1:8" ht="12.75" thickBot="1" x14ac:dyDescent="0.25">
      <c r="A108" s="114">
        <v>40</v>
      </c>
      <c r="B108" s="17" t="str">
        <f>+B98</f>
        <v>ORGANISASJON OG INFORMASJON</v>
      </c>
      <c r="C108" s="18">
        <f>SUM(C102:C106)</f>
        <v>312367.06</v>
      </c>
      <c r="D108" s="18">
        <f>SUM(D102:D106)</f>
        <v>421999.87</v>
      </c>
      <c r="E108" s="18">
        <f>SUM(E102:E107)</f>
        <v>426000</v>
      </c>
      <c r="F108" s="255">
        <f>SUM(F102:F107)</f>
        <v>356000</v>
      </c>
      <c r="G108" s="278">
        <f>SUM(G102:G107)</f>
        <v>536000</v>
      </c>
      <c r="H108" s="209">
        <f>C108/F108*100</f>
        <v>87.743556179775283</v>
      </c>
    </row>
    <row r="109" spans="1:8" x14ac:dyDescent="0.2">
      <c r="A109" s="6"/>
      <c r="B109" s="6"/>
      <c r="C109" s="123"/>
      <c r="D109" s="243"/>
      <c r="E109" s="7"/>
      <c r="F109" s="62"/>
      <c r="G109" s="265"/>
      <c r="H109" s="6"/>
    </row>
    <row r="110" spans="1:8" x14ac:dyDescent="0.2">
      <c r="A110" s="93" t="s">
        <v>17</v>
      </c>
      <c r="B110" s="24" t="s">
        <v>31</v>
      </c>
      <c r="C110" s="195"/>
      <c r="D110" s="242"/>
      <c r="E110" s="31"/>
      <c r="F110" s="297"/>
      <c r="G110" s="275"/>
      <c r="H110" s="24"/>
    </row>
    <row r="111" spans="1:8" x14ac:dyDescent="0.2">
      <c r="A111" s="39"/>
      <c r="B111" s="39"/>
      <c r="C111" s="193" t="s">
        <v>4</v>
      </c>
      <c r="D111" s="237" t="s">
        <v>4</v>
      </c>
      <c r="E111" s="165" t="str">
        <f t="shared" ref="E111:G112" si="8">E99</f>
        <v>Revidert Budsjett</v>
      </c>
      <c r="F111" s="290" t="str">
        <f t="shared" si="8"/>
        <v>Budsjett</v>
      </c>
      <c r="G111" s="266" t="str">
        <f t="shared" si="8"/>
        <v>Revidert Budsjett</v>
      </c>
      <c r="H111" s="39" t="str">
        <f>+H7</f>
        <v>Forbruks % av</v>
      </c>
    </row>
    <row r="112" spans="1:8" x14ac:dyDescent="0.2">
      <c r="A112" s="134" t="s">
        <v>1</v>
      </c>
      <c r="B112" s="134" t="s">
        <v>2</v>
      </c>
      <c r="C112" s="171">
        <f>C100</f>
        <v>42735</v>
      </c>
      <c r="D112" s="240">
        <f>D100</f>
        <v>43100</v>
      </c>
      <c r="E112" s="248" t="str">
        <f t="shared" si="8"/>
        <v>2017</v>
      </c>
      <c r="F112" s="261">
        <f t="shared" si="8"/>
        <v>2018</v>
      </c>
      <c r="G112" s="276" t="str">
        <f t="shared" si="8"/>
        <v>2018</v>
      </c>
      <c r="H112" s="12" t="str">
        <f>+H8</f>
        <v xml:space="preserve"> budsjett 2017</v>
      </c>
    </row>
    <row r="113" spans="1:19" s="164" customFormat="1" x14ac:dyDescent="0.2">
      <c r="A113" s="5"/>
      <c r="B113" s="5"/>
      <c r="C113" s="15"/>
      <c r="D113" s="15"/>
      <c r="E113" s="5"/>
      <c r="F113" s="34"/>
      <c r="G113" s="259"/>
      <c r="H113" s="5"/>
      <c r="I113" s="80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s="164" customFormat="1" ht="12.75" x14ac:dyDescent="0.2">
      <c r="A114" s="94">
        <v>5010</v>
      </c>
      <c r="B114" s="5" t="s">
        <v>257</v>
      </c>
      <c r="C114" s="15">
        <v>31882.48</v>
      </c>
      <c r="D114" s="15">
        <v>345381.78</v>
      </c>
      <c r="E114" s="211">
        <v>450000</v>
      </c>
      <c r="F114" s="42">
        <v>120000</v>
      </c>
      <c r="G114" s="268">
        <v>120000</v>
      </c>
      <c r="H114" s="162">
        <f t="shared" ref="H114:H119" si="9">C114/F114*100</f>
        <v>26.568733333333334</v>
      </c>
      <c r="I114" s="80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s="164" customFormat="1" ht="12.75" x14ac:dyDescent="0.2">
      <c r="A115" s="94">
        <v>5015</v>
      </c>
      <c r="B115" s="5" t="s">
        <v>282</v>
      </c>
      <c r="C115" s="15">
        <v>0</v>
      </c>
      <c r="D115" s="15">
        <v>0</v>
      </c>
      <c r="E115" s="211">
        <v>0</v>
      </c>
      <c r="F115" s="42">
        <v>150000</v>
      </c>
      <c r="G115" s="280">
        <f>150000-150000</f>
        <v>0</v>
      </c>
      <c r="H115" s="162">
        <f t="shared" si="9"/>
        <v>0</v>
      </c>
      <c r="I115" s="80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2.75" x14ac:dyDescent="0.2">
      <c r="A116" s="159" t="s">
        <v>108</v>
      </c>
      <c r="B116" s="4" t="s">
        <v>32</v>
      </c>
      <c r="C116" s="15">
        <v>14113.14</v>
      </c>
      <c r="D116" s="15">
        <v>31778.5</v>
      </c>
      <c r="E116" s="211">
        <v>35500</v>
      </c>
      <c r="F116" s="42">
        <v>35000</v>
      </c>
      <c r="G116" s="268">
        <v>35000</v>
      </c>
      <c r="H116" s="162">
        <f t="shared" si="9"/>
        <v>40.323257142857138</v>
      </c>
    </row>
    <row r="117" spans="1:19" ht="12.75" hidden="1" x14ac:dyDescent="0.2">
      <c r="A117" s="146" t="s">
        <v>109</v>
      </c>
      <c r="B117" s="142" t="s">
        <v>150</v>
      </c>
      <c r="C117" s="15">
        <v>0</v>
      </c>
      <c r="D117" s="15">
        <v>0</v>
      </c>
      <c r="E117" s="211">
        <v>0</v>
      </c>
      <c r="F117" s="42">
        <v>0</v>
      </c>
      <c r="G117" s="268">
        <v>0</v>
      </c>
      <c r="H117" s="162" t="e">
        <f t="shared" si="9"/>
        <v>#DIV/0!</v>
      </c>
    </row>
    <row r="118" spans="1:19" ht="12.75" x14ac:dyDescent="0.2">
      <c r="A118" s="159" t="s">
        <v>225</v>
      </c>
      <c r="B118" s="4" t="s">
        <v>259</v>
      </c>
      <c r="C118" s="15">
        <v>37259.769999999997</v>
      </c>
      <c r="D118" s="15">
        <v>99469.8</v>
      </c>
      <c r="E118" s="211">
        <v>120000</v>
      </c>
      <c r="F118" s="42">
        <v>105000</v>
      </c>
      <c r="G118" s="268">
        <v>105000</v>
      </c>
      <c r="H118" s="162">
        <f t="shared" si="9"/>
        <v>35.485495238095233</v>
      </c>
    </row>
    <row r="119" spans="1:19" ht="12.75" x14ac:dyDescent="0.2">
      <c r="A119" s="159" t="s">
        <v>226</v>
      </c>
      <c r="B119" s="4" t="s">
        <v>227</v>
      </c>
      <c r="C119" s="15">
        <v>205023.79</v>
      </c>
      <c r="D119" s="15">
        <v>216711.85</v>
      </c>
      <c r="E119" s="211">
        <v>360000</v>
      </c>
      <c r="F119" s="42">
        <v>230000</v>
      </c>
      <c r="G119" s="268">
        <v>230000</v>
      </c>
      <c r="H119" s="162">
        <f t="shared" si="9"/>
        <v>89.140778260869567</v>
      </c>
    </row>
    <row r="120" spans="1:19" hidden="1" x14ac:dyDescent="0.2">
      <c r="A120" s="159" t="s">
        <v>283</v>
      </c>
      <c r="B120" s="4" t="s">
        <v>284</v>
      </c>
      <c r="C120" s="147">
        <v>0</v>
      </c>
      <c r="D120" s="147">
        <v>0</v>
      </c>
      <c r="H120" s="162"/>
    </row>
    <row r="121" spans="1:19" hidden="1" x14ac:dyDescent="0.2">
      <c r="A121" s="159" t="s">
        <v>212</v>
      </c>
      <c r="B121" s="4" t="s">
        <v>215</v>
      </c>
      <c r="C121" s="147"/>
      <c r="D121" s="147"/>
      <c r="H121" s="162" t="e">
        <f t="shared" ref="H121:H127" si="10">C121/F121*100</f>
        <v>#DIV/0!</v>
      </c>
    </row>
    <row r="122" spans="1:19" hidden="1" x14ac:dyDescent="0.2">
      <c r="A122" s="159" t="s">
        <v>210</v>
      </c>
      <c r="B122" s="4" t="s">
        <v>216</v>
      </c>
      <c r="C122" s="147"/>
      <c r="D122" s="147"/>
      <c r="H122" s="162" t="e">
        <f t="shared" si="10"/>
        <v>#DIV/0!</v>
      </c>
    </row>
    <row r="123" spans="1:19" hidden="1" x14ac:dyDescent="0.2">
      <c r="A123" s="159" t="s">
        <v>211</v>
      </c>
      <c r="B123" s="4" t="s">
        <v>213</v>
      </c>
      <c r="C123" s="147"/>
      <c r="D123" s="147"/>
      <c r="H123" s="162" t="e">
        <f t="shared" si="10"/>
        <v>#DIV/0!</v>
      </c>
    </row>
    <row r="124" spans="1:19" hidden="1" x14ac:dyDescent="0.2">
      <c r="A124" s="146" t="s">
        <v>81</v>
      </c>
      <c r="B124" s="142" t="s">
        <v>110</v>
      </c>
      <c r="C124" s="147"/>
      <c r="D124" s="147"/>
      <c r="H124" s="162" t="e">
        <f t="shared" si="10"/>
        <v>#DIV/0!</v>
      </c>
    </row>
    <row r="125" spans="1:19" hidden="1" x14ac:dyDescent="0.2">
      <c r="A125" s="146" t="s">
        <v>80</v>
      </c>
      <c r="B125" s="142" t="s">
        <v>60</v>
      </c>
      <c r="C125" s="147"/>
      <c r="D125" s="147"/>
      <c r="H125" s="162" t="e">
        <f t="shared" si="10"/>
        <v>#DIV/0!</v>
      </c>
    </row>
    <row r="126" spans="1:19" hidden="1" x14ac:dyDescent="0.2">
      <c r="A126" s="146" t="s">
        <v>78</v>
      </c>
      <c r="B126" s="142" t="s">
        <v>61</v>
      </c>
      <c r="C126" s="147"/>
      <c r="D126" s="147"/>
      <c r="H126" s="162" t="e">
        <f t="shared" si="10"/>
        <v>#DIV/0!</v>
      </c>
    </row>
    <row r="127" spans="1:19" hidden="1" x14ac:dyDescent="0.2">
      <c r="A127" s="146" t="s">
        <v>79</v>
      </c>
      <c r="B127" s="142" t="s">
        <v>62</v>
      </c>
      <c r="C127" s="147"/>
      <c r="D127" s="147">
        <v>0</v>
      </c>
      <c r="H127" s="162" t="e">
        <f t="shared" si="10"/>
        <v>#DIV/0!</v>
      </c>
    </row>
    <row r="128" spans="1:19" x14ac:dyDescent="0.2">
      <c r="A128" s="128"/>
      <c r="B128" s="128"/>
      <c r="C128" s="147"/>
      <c r="D128" s="147"/>
      <c r="H128" s="208"/>
    </row>
    <row r="129" spans="1:8" ht="12.75" thickBot="1" x14ac:dyDescent="0.25">
      <c r="A129" s="114">
        <v>50</v>
      </c>
      <c r="B129" s="17" t="str">
        <f>+B110</f>
        <v>TILLITSVALGTSKOLERING</v>
      </c>
      <c r="C129" s="18">
        <f>SUM(C114:C128)</f>
        <v>288279.18</v>
      </c>
      <c r="D129" s="18">
        <f>SUM(D114:D128)</f>
        <v>693341.93</v>
      </c>
      <c r="E129" s="18">
        <f>SUM(E114:E128)</f>
        <v>965500</v>
      </c>
      <c r="F129" s="255">
        <f>SUM(F114:F128)</f>
        <v>640000</v>
      </c>
      <c r="G129" s="278">
        <f>SUM(G114:G128)</f>
        <v>490000</v>
      </c>
      <c r="H129" s="163">
        <f>C129/F129*100</f>
        <v>45.043621874999999</v>
      </c>
    </row>
    <row r="130" spans="1:8" x14ac:dyDescent="0.2">
      <c r="B130" s="8"/>
      <c r="C130" s="123"/>
      <c r="D130" s="243"/>
      <c r="E130" s="7"/>
      <c r="F130" s="62"/>
      <c r="G130" s="265"/>
      <c r="H130" s="32"/>
    </row>
    <row r="131" spans="1:8" x14ac:dyDescent="0.2">
      <c r="A131" s="93" t="s">
        <v>18</v>
      </c>
      <c r="B131" s="24" t="s">
        <v>47</v>
      </c>
      <c r="C131" s="192"/>
      <c r="D131" s="239"/>
      <c r="E131" s="25"/>
      <c r="F131" s="293"/>
      <c r="G131" s="270"/>
      <c r="H131" s="23"/>
    </row>
    <row r="132" spans="1:8" x14ac:dyDescent="0.2">
      <c r="A132" s="26"/>
      <c r="B132" s="26"/>
      <c r="C132" s="193" t="s">
        <v>4</v>
      </c>
      <c r="D132" s="237" t="s">
        <v>4</v>
      </c>
      <c r="E132" s="165" t="str">
        <f t="shared" ref="E132:G133" si="11">E111</f>
        <v>Revidert Budsjett</v>
      </c>
      <c r="F132" s="290" t="str">
        <f t="shared" si="11"/>
        <v>Budsjett</v>
      </c>
      <c r="G132" s="266" t="str">
        <f t="shared" si="11"/>
        <v>Revidert Budsjett</v>
      </c>
      <c r="H132" s="26" t="str">
        <f>+H7</f>
        <v>Forbruks % av</v>
      </c>
    </row>
    <row r="133" spans="1:8" x14ac:dyDescent="0.2">
      <c r="A133" s="134" t="s">
        <v>1</v>
      </c>
      <c r="B133" s="134" t="s">
        <v>2</v>
      </c>
      <c r="C133" s="171">
        <f>C112</f>
        <v>42735</v>
      </c>
      <c r="D133" s="240">
        <f>D112</f>
        <v>43100</v>
      </c>
      <c r="E133" s="248" t="str">
        <f t="shared" si="11"/>
        <v>2017</v>
      </c>
      <c r="F133" s="261">
        <f t="shared" si="11"/>
        <v>2018</v>
      </c>
      <c r="G133" s="276" t="str">
        <f t="shared" si="11"/>
        <v>2018</v>
      </c>
      <c r="H133" s="12" t="str">
        <f>+H8</f>
        <v xml:space="preserve"> budsjett 2017</v>
      </c>
    </row>
    <row r="134" spans="1:8" x14ac:dyDescent="0.2">
      <c r="A134" s="138"/>
      <c r="B134" s="138"/>
      <c r="C134" s="196"/>
      <c r="D134" s="97"/>
      <c r="E134" s="96"/>
      <c r="F134" s="300"/>
      <c r="G134" s="281"/>
      <c r="H134" s="28"/>
    </row>
    <row r="135" spans="1:8" ht="12.75" x14ac:dyDescent="0.2">
      <c r="A135" s="159" t="s">
        <v>228</v>
      </c>
      <c r="B135" s="29" t="s">
        <v>229</v>
      </c>
      <c r="C135" s="147">
        <v>84885</v>
      </c>
      <c r="D135" s="147">
        <v>105839</v>
      </c>
      <c r="E135" s="211">
        <v>105000</v>
      </c>
      <c r="F135" s="230">
        <v>107000</v>
      </c>
      <c r="G135" s="282">
        <v>107000</v>
      </c>
      <c r="H135" s="162">
        <f>C135/F135*100</f>
        <v>79.331775700934585</v>
      </c>
    </row>
    <row r="136" spans="1:8" ht="12.75" x14ac:dyDescent="0.2">
      <c r="A136" s="159" t="s">
        <v>263</v>
      </c>
      <c r="B136" s="29" t="s">
        <v>264</v>
      </c>
      <c r="C136" s="147">
        <v>48381.9</v>
      </c>
      <c r="D136" s="147">
        <v>30231.4</v>
      </c>
      <c r="E136" s="211">
        <v>60000</v>
      </c>
      <c r="F136" s="230">
        <v>60000</v>
      </c>
      <c r="G136" s="282">
        <v>60000</v>
      </c>
      <c r="H136" s="162">
        <f t="shared" ref="H136:H147" si="12">C136/F136*100</f>
        <v>80.636499999999998</v>
      </c>
    </row>
    <row r="137" spans="1:8" ht="12.75" x14ac:dyDescent="0.2">
      <c r="A137" s="159" t="s">
        <v>230</v>
      </c>
      <c r="B137" s="29" t="s">
        <v>235</v>
      </c>
      <c r="C137" s="147">
        <v>21690.240000000002</v>
      </c>
      <c r="D137" s="147">
        <v>36510.79</v>
      </c>
      <c r="E137" s="211">
        <v>33000</v>
      </c>
      <c r="F137" s="230">
        <v>45000</v>
      </c>
      <c r="G137" s="282">
        <v>45000</v>
      </c>
      <c r="H137" s="162">
        <f t="shared" si="12"/>
        <v>48.200533333333333</v>
      </c>
    </row>
    <row r="138" spans="1:8" ht="12.75" x14ac:dyDescent="0.2">
      <c r="A138" s="159" t="s">
        <v>231</v>
      </c>
      <c r="B138" s="29" t="s">
        <v>232</v>
      </c>
      <c r="C138" s="147">
        <v>12465.75</v>
      </c>
      <c r="D138" s="147">
        <v>6460.27</v>
      </c>
      <c r="E138" s="211">
        <v>14000</v>
      </c>
      <c r="F138" s="230">
        <v>14200</v>
      </c>
      <c r="G138" s="282">
        <v>14200</v>
      </c>
      <c r="H138" s="162">
        <f t="shared" si="12"/>
        <v>87.786971830985919</v>
      </c>
    </row>
    <row r="139" spans="1:8" ht="12.75" x14ac:dyDescent="0.2">
      <c r="A139" s="159" t="s">
        <v>233</v>
      </c>
      <c r="B139" s="29" t="s">
        <v>296</v>
      </c>
      <c r="C139" s="147">
        <v>5620.42</v>
      </c>
      <c r="D139" s="147">
        <v>5332</v>
      </c>
      <c r="E139" s="211">
        <v>9950</v>
      </c>
      <c r="F139" s="230">
        <v>9950</v>
      </c>
      <c r="G139" s="282">
        <v>9950</v>
      </c>
      <c r="H139" s="162">
        <f t="shared" si="12"/>
        <v>56.486633165829147</v>
      </c>
    </row>
    <row r="140" spans="1:8" ht="12.75" x14ac:dyDescent="0.2">
      <c r="A140" s="159" t="s">
        <v>234</v>
      </c>
      <c r="B140" s="29" t="s">
        <v>237</v>
      </c>
      <c r="C140" s="147">
        <v>8333.5499999999993</v>
      </c>
      <c r="D140" s="147">
        <v>12493.58</v>
      </c>
      <c r="E140" s="211">
        <v>11250</v>
      </c>
      <c r="F140" s="230">
        <v>11700</v>
      </c>
      <c r="G140" s="282">
        <v>11700</v>
      </c>
      <c r="H140" s="162">
        <f t="shared" si="12"/>
        <v>71.226923076923072</v>
      </c>
    </row>
    <row r="141" spans="1:8" ht="12.75" x14ac:dyDescent="0.2">
      <c r="A141" s="159" t="s">
        <v>236</v>
      </c>
      <c r="B141" s="29" t="s">
        <v>238</v>
      </c>
      <c r="C141" s="147">
        <v>5168.93</v>
      </c>
      <c r="D141" s="147">
        <v>9476</v>
      </c>
      <c r="E141" s="211">
        <v>5850</v>
      </c>
      <c r="F141" s="230">
        <v>6400</v>
      </c>
      <c r="G141" s="282">
        <v>6400</v>
      </c>
      <c r="H141" s="162">
        <f t="shared" si="12"/>
        <v>80.764531250000005</v>
      </c>
    </row>
    <row r="142" spans="1:8" ht="12.75" x14ac:dyDescent="0.2">
      <c r="A142" s="159" t="s">
        <v>239</v>
      </c>
      <c r="B142" s="29" t="s">
        <v>240</v>
      </c>
      <c r="C142" s="147">
        <v>0</v>
      </c>
      <c r="D142" s="147">
        <v>0</v>
      </c>
      <c r="E142" s="211">
        <v>3000</v>
      </c>
      <c r="F142" s="230">
        <v>4450</v>
      </c>
      <c r="G142" s="282">
        <v>4450</v>
      </c>
      <c r="H142" s="162">
        <f t="shared" si="12"/>
        <v>0</v>
      </c>
    </row>
    <row r="143" spans="1:8" ht="12.75" x14ac:dyDescent="0.2">
      <c r="A143" s="159" t="s">
        <v>241</v>
      </c>
      <c r="B143" s="29" t="s">
        <v>242</v>
      </c>
      <c r="C143" s="147">
        <v>12502.98</v>
      </c>
      <c r="D143" s="147">
        <v>8152.69</v>
      </c>
      <c r="E143" s="211">
        <v>7000</v>
      </c>
      <c r="F143" s="230">
        <v>10000</v>
      </c>
      <c r="G143" s="282">
        <v>10000</v>
      </c>
      <c r="H143" s="162">
        <f t="shared" si="12"/>
        <v>125.02979999999999</v>
      </c>
    </row>
    <row r="144" spans="1:8" ht="12.75" hidden="1" x14ac:dyDescent="0.2">
      <c r="A144" s="159" t="s">
        <v>262</v>
      </c>
      <c r="B144" s="4" t="s">
        <v>260</v>
      </c>
      <c r="C144" s="147">
        <v>0</v>
      </c>
      <c r="D144" s="147">
        <v>0</v>
      </c>
      <c r="E144" s="211">
        <v>0</v>
      </c>
      <c r="F144" s="230">
        <v>0</v>
      </c>
      <c r="G144" s="282">
        <v>0</v>
      </c>
      <c r="H144" s="162" t="e">
        <f t="shared" si="12"/>
        <v>#DIV/0!</v>
      </c>
    </row>
    <row r="145" spans="1:9" ht="12.75" x14ac:dyDescent="0.2">
      <c r="A145" s="159" t="s">
        <v>288</v>
      </c>
      <c r="B145" s="4" t="s">
        <v>289</v>
      </c>
      <c r="C145" s="147">
        <v>15577.79</v>
      </c>
      <c r="D145" s="147">
        <v>27433.08</v>
      </c>
      <c r="E145" s="211">
        <v>25000</v>
      </c>
      <c r="F145" s="230">
        <v>50000</v>
      </c>
      <c r="G145" s="282">
        <v>50000</v>
      </c>
      <c r="H145" s="162">
        <f t="shared" si="12"/>
        <v>31.15558</v>
      </c>
    </row>
    <row r="146" spans="1:9" ht="12.75" x14ac:dyDescent="0.2">
      <c r="A146" s="159" t="s">
        <v>292</v>
      </c>
      <c r="B146" s="4" t="s">
        <v>293</v>
      </c>
      <c r="C146" s="147">
        <v>0</v>
      </c>
      <c r="D146" s="147">
        <v>0</v>
      </c>
      <c r="E146" s="211">
        <v>0</v>
      </c>
      <c r="F146" s="230">
        <v>20000</v>
      </c>
      <c r="G146" s="282">
        <v>20000</v>
      </c>
      <c r="H146" s="162">
        <f t="shared" si="12"/>
        <v>0</v>
      </c>
    </row>
    <row r="147" spans="1:9" ht="12.75" x14ac:dyDescent="0.2">
      <c r="A147" s="159" t="s">
        <v>294</v>
      </c>
      <c r="B147" s="4" t="s">
        <v>295</v>
      </c>
      <c r="C147" s="147">
        <v>857</v>
      </c>
      <c r="D147" s="147">
        <v>1031</v>
      </c>
      <c r="E147" s="211">
        <v>5900</v>
      </c>
      <c r="F147" s="230">
        <v>6050</v>
      </c>
      <c r="G147" s="282">
        <v>6050</v>
      </c>
      <c r="H147" s="162">
        <f t="shared" si="12"/>
        <v>14.165289256198346</v>
      </c>
    </row>
    <row r="148" spans="1:9" hidden="1" x14ac:dyDescent="0.2">
      <c r="A148" s="159" t="s">
        <v>172</v>
      </c>
      <c r="B148" s="29" t="s">
        <v>229</v>
      </c>
      <c r="C148" s="147"/>
      <c r="D148" s="147"/>
      <c r="H148" s="162" t="e">
        <f>C148/F148*100</f>
        <v>#DIV/0!</v>
      </c>
    </row>
    <row r="149" spans="1:9" hidden="1" x14ac:dyDescent="0.2">
      <c r="A149" s="146" t="s">
        <v>82</v>
      </c>
      <c r="B149" s="29" t="s">
        <v>229</v>
      </c>
      <c r="C149" s="147"/>
      <c r="D149" s="147"/>
      <c r="H149" s="162" t="e">
        <f>C149/F149*100</f>
        <v>#DIV/0!</v>
      </c>
    </row>
    <row r="150" spans="1:9" hidden="1" x14ac:dyDescent="0.2">
      <c r="A150" s="146" t="s">
        <v>112</v>
      </c>
      <c r="B150" s="29" t="s">
        <v>229</v>
      </c>
      <c r="C150" s="147"/>
      <c r="D150" s="147"/>
      <c r="H150" s="162" t="e">
        <f>C150/F150*100</f>
        <v>#DIV/0!</v>
      </c>
    </row>
    <row r="151" spans="1:9" x14ac:dyDescent="0.2">
      <c r="C151" s="15"/>
      <c r="D151" s="15"/>
      <c r="H151" s="208"/>
    </row>
    <row r="152" spans="1:9" ht="12.75" thickBot="1" x14ac:dyDescent="0.25">
      <c r="A152" s="115">
        <v>60</v>
      </c>
      <c r="B152" s="107" t="str">
        <f>+B131</f>
        <v>KLUBBER</v>
      </c>
      <c r="C152" s="18">
        <f>SUM(C135:C151)</f>
        <v>215483.56</v>
      </c>
      <c r="D152" s="18">
        <f>SUM(D135:D151)</f>
        <v>242959.81</v>
      </c>
      <c r="E152" s="18">
        <f>SUM(E135:E150)</f>
        <v>279950</v>
      </c>
      <c r="F152" s="255">
        <f>SUM(F135:F150)</f>
        <v>344750</v>
      </c>
      <c r="G152" s="278">
        <f>SUM(G135:G150)</f>
        <v>344750</v>
      </c>
      <c r="H152" s="209">
        <f>C152/F152*100</f>
        <v>62.504295866569983</v>
      </c>
    </row>
    <row r="153" spans="1:9" x14ac:dyDescent="0.2">
      <c r="D153" s="238"/>
    </row>
    <row r="154" spans="1:9" x14ac:dyDescent="0.2">
      <c r="A154" s="93" t="s">
        <v>19</v>
      </c>
      <c r="B154" s="24" t="s">
        <v>37</v>
      </c>
      <c r="C154" s="195"/>
      <c r="D154" s="242"/>
      <c r="E154" s="31"/>
      <c r="F154" s="297"/>
      <c r="G154" s="275"/>
      <c r="H154" s="24"/>
    </row>
    <row r="155" spans="1:9" x14ac:dyDescent="0.2">
      <c r="A155" s="26"/>
      <c r="B155" s="26"/>
      <c r="C155" s="193" t="s">
        <v>4</v>
      </c>
      <c r="D155" s="237" t="s">
        <v>4</v>
      </c>
      <c r="E155" s="165" t="str">
        <f t="shared" ref="E155:G156" si="13">E132</f>
        <v>Revidert Budsjett</v>
      </c>
      <c r="F155" s="290" t="str">
        <f t="shared" si="13"/>
        <v>Budsjett</v>
      </c>
      <c r="G155" s="266" t="str">
        <f t="shared" si="13"/>
        <v>Revidert Budsjett</v>
      </c>
      <c r="H155" s="26" t="str">
        <f>+H7</f>
        <v>Forbruks % av</v>
      </c>
    </row>
    <row r="156" spans="1:9" x14ac:dyDescent="0.2">
      <c r="A156" s="134" t="s">
        <v>1</v>
      </c>
      <c r="B156" s="134" t="s">
        <v>2</v>
      </c>
      <c r="C156" s="171">
        <f>C133</f>
        <v>42735</v>
      </c>
      <c r="D156" s="240">
        <f>D133</f>
        <v>43100</v>
      </c>
      <c r="E156" s="248" t="str">
        <f t="shared" si="13"/>
        <v>2017</v>
      </c>
      <c r="F156" s="261">
        <f t="shared" si="13"/>
        <v>2018</v>
      </c>
      <c r="G156" s="276" t="str">
        <f t="shared" si="13"/>
        <v>2018</v>
      </c>
      <c r="H156" s="12" t="str">
        <f>+H8</f>
        <v xml:space="preserve"> budsjett 2017</v>
      </c>
    </row>
    <row r="157" spans="1:9" s="34" customFormat="1" x14ac:dyDescent="0.2">
      <c r="A157" s="90"/>
      <c r="B157" s="29"/>
      <c r="C157" s="197"/>
      <c r="D157" s="244"/>
      <c r="E157" s="14"/>
      <c r="F157" s="294"/>
      <c r="G157" s="271"/>
      <c r="H157" s="28"/>
      <c r="I157" s="86"/>
    </row>
    <row r="158" spans="1:9" ht="12.75" x14ac:dyDescent="0.2">
      <c r="A158" s="146" t="s">
        <v>83</v>
      </c>
      <c r="B158" s="142" t="s">
        <v>156</v>
      </c>
      <c r="C158" s="174">
        <v>837630.18</v>
      </c>
      <c r="D158" s="174">
        <v>830612.03</v>
      </c>
      <c r="E158" s="211">
        <v>880880</v>
      </c>
      <c r="F158" s="238">
        <v>846204</v>
      </c>
      <c r="G158" s="264">
        <v>846204</v>
      </c>
      <c r="H158" s="162">
        <f>C158/F158*100</f>
        <v>98.986790419331513</v>
      </c>
    </row>
    <row r="159" spans="1:9" ht="12.75" hidden="1" x14ac:dyDescent="0.2">
      <c r="A159" s="146" t="s">
        <v>152</v>
      </c>
      <c r="B159" s="142" t="s">
        <v>156</v>
      </c>
      <c r="C159" s="174">
        <v>0</v>
      </c>
      <c r="D159" s="174">
        <v>0</v>
      </c>
      <c r="E159" s="211">
        <v>0</v>
      </c>
      <c r="F159" s="238">
        <v>0</v>
      </c>
      <c r="G159" s="264">
        <v>0</v>
      </c>
      <c r="H159" s="162" t="e">
        <f t="shared" ref="H159:H189" si="14">C159/F159*100</f>
        <v>#DIV/0!</v>
      </c>
    </row>
    <row r="160" spans="1:9" ht="12.75" hidden="1" x14ac:dyDescent="0.2">
      <c r="A160" s="146" t="s">
        <v>84</v>
      </c>
      <c r="B160" s="142" t="s">
        <v>156</v>
      </c>
      <c r="C160" s="174">
        <v>0</v>
      </c>
      <c r="D160" s="174">
        <v>0</v>
      </c>
      <c r="E160" s="211">
        <v>0</v>
      </c>
      <c r="F160" s="238">
        <v>0</v>
      </c>
      <c r="G160" s="264">
        <v>0</v>
      </c>
      <c r="H160" s="162" t="e">
        <f t="shared" si="14"/>
        <v>#DIV/0!</v>
      </c>
    </row>
    <row r="161" spans="1:9" ht="12.75" hidden="1" x14ac:dyDescent="0.2">
      <c r="A161" s="146" t="s">
        <v>113</v>
      </c>
      <c r="B161" s="142" t="s">
        <v>156</v>
      </c>
      <c r="C161" s="174">
        <v>0</v>
      </c>
      <c r="D161" s="174">
        <v>0</v>
      </c>
      <c r="E161" s="211">
        <v>0</v>
      </c>
      <c r="F161" s="238">
        <v>0</v>
      </c>
      <c r="G161" s="264">
        <v>0</v>
      </c>
      <c r="H161" s="162" t="e">
        <f t="shared" si="14"/>
        <v>#DIV/0!</v>
      </c>
    </row>
    <row r="162" spans="1:9" ht="12.75" x14ac:dyDescent="0.2">
      <c r="A162" s="159" t="s">
        <v>84</v>
      </c>
      <c r="B162" s="4" t="s">
        <v>243</v>
      </c>
      <c r="C162" s="174">
        <v>337196.16</v>
      </c>
      <c r="D162" s="174">
        <v>359967.87</v>
      </c>
      <c r="E162" s="211">
        <v>324480</v>
      </c>
      <c r="F162" s="238">
        <v>322818</v>
      </c>
      <c r="G162" s="264">
        <v>322818</v>
      </c>
      <c r="H162" s="162">
        <f t="shared" si="14"/>
        <v>104.45395238183744</v>
      </c>
    </row>
    <row r="163" spans="1:9" ht="12.75" x14ac:dyDescent="0.2">
      <c r="A163" s="159" t="s">
        <v>113</v>
      </c>
      <c r="B163" s="4" t="s">
        <v>253</v>
      </c>
      <c r="C163" s="174">
        <v>572668.46</v>
      </c>
      <c r="D163" s="174">
        <v>575903.65</v>
      </c>
      <c r="E163" s="211">
        <v>828237</v>
      </c>
      <c r="F163" s="238">
        <v>580401</v>
      </c>
      <c r="G163" s="264">
        <v>580401</v>
      </c>
      <c r="H163" s="162">
        <f t="shared" si="14"/>
        <v>98.667724555953555</v>
      </c>
    </row>
    <row r="164" spans="1:9" hidden="1" x14ac:dyDescent="0.2">
      <c r="A164" s="159" t="s">
        <v>287</v>
      </c>
      <c r="B164" s="4" t="s">
        <v>253</v>
      </c>
      <c r="C164" s="174">
        <v>0</v>
      </c>
      <c r="D164" s="174">
        <v>0</v>
      </c>
      <c r="E164" s="147">
        <v>0</v>
      </c>
      <c r="F164" s="238">
        <v>0</v>
      </c>
      <c r="G164" s="264">
        <v>0</v>
      </c>
      <c r="H164" s="162" t="e">
        <f t="shared" si="14"/>
        <v>#DIV/0!</v>
      </c>
      <c r="I164" s="80" t="s">
        <v>291</v>
      </c>
    </row>
    <row r="165" spans="1:9" x14ac:dyDescent="0.2">
      <c r="A165" s="159" t="s">
        <v>290</v>
      </c>
      <c r="B165" s="4" t="s">
        <v>253</v>
      </c>
      <c r="C165" s="174">
        <v>-42079.12</v>
      </c>
      <c r="D165" s="174">
        <v>-6224</v>
      </c>
      <c r="E165" s="147">
        <v>0</v>
      </c>
      <c r="F165" s="238">
        <v>200000</v>
      </c>
      <c r="G165" s="280">
        <f>200000+100000</f>
        <v>300000</v>
      </c>
      <c r="H165" s="162">
        <f t="shared" si="14"/>
        <v>-21.039560000000002</v>
      </c>
    </row>
    <row r="166" spans="1:9" hidden="1" x14ac:dyDescent="0.2">
      <c r="A166" s="159" t="s">
        <v>244</v>
      </c>
      <c r="B166" s="4" t="s">
        <v>245</v>
      </c>
      <c r="C166" s="174">
        <v>0</v>
      </c>
      <c r="D166" s="174">
        <v>0</v>
      </c>
      <c r="E166" s="147">
        <v>0</v>
      </c>
      <c r="F166" s="238">
        <v>0</v>
      </c>
      <c r="G166" s="264">
        <v>0</v>
      </c>
      <c r="H166" s="162" t="e">
        <f>C166/F166*100</f>
        <v>#DIV/0!</v>
      </c>
    </row>
    <row r="167" spans="1:9" hidden="1" x14ac:dyDescent="0.2">
      <c r="A167" s="146" t="s">
        <v>114</v>
      </c>
      <c r="B167" s="142" t="s">
        <v>157</v>
      </c>
      <c r="C167" s="174">
        <v>0</v>
      </c>
      <c r="D167" s="174">
        <v>0</v>
      </c>
      <c r="E167" s="147">
        <v>0</v>
      </c>
      <c r="F167" s="238">
        <v>0</v>
      </c>
      <c r="G167" s="264">
        <v>0</v>
      </c>
      <c r="H167" s="162" t="e">
        <f t="shared" si="14"/>
        <v>#DIV/0!</v>
      </c>
    </row>
    <row r="168" spans="1:9" hidden="1" x14ac:dyDescent="0.2">
      <c r="A168" s="146" t="s">
        <v>116</v>
      </c>
      <c r="B168" s="142" t="s">
        <v>154</v>
      </c>
      <c r="C168" s="174">
        <v>0</v>
      </c>
      <c r="D168" s="174">
        <v>0</v>
      </c>
      <c r="E168" s="147">
        <v>0</v>
      </c>
      <c r="F168" s="238">
        <v>0</v>
      </c>
      <c r="G168" s="264">
        <v>0</v>
      </c>
      <c r="H168" s="162" t="e">
        <f t="shared" si="14"/>
        <v>#DIV/0!</v>
      </c>
    </row>
    <row r="169" spans="1:9" ht="12.75" x14ac:dyDescent="0.2">
      <c r="A169" s="159" t="s">
        <v>115</v>
      </c>
      <c r="B169" s="4" t="s">
        <v>33</v>
      </c>
      <c r="C169" s="174">
        <v>25729.31</v>
      </c>
      <c r="D169" s="174">
        <v>5183.58</v>
      </c>
      <c r="E169" s="211">
        <v>9000</v>
      </c>
      <c r="F169" s="238">
        <v>0</v>
      </c>
      <c r="G169" s="264">
        <v>0</v>
      </c>
      <c r="H169" s="162" t="e">
        <f t="shared" si="14"/>
        <v>#DIV/0!</v>
      </c>
    </row>
    <row r="170" spans="1:9" ht="12.75" x14ac:dyDescent="0.2">
      <c r="A170" s="159" t="s">
        <v>246</v>
      </c>
      <c r="B170" s="4" t="s">
        <v>247</v>
      </c>
      <c r="C170" s="174">
        <v>0</v>
      </c>
      <c r="D170" s="174">
        <v>0</v>
      </c>
      <c r="E170" s="211">
        <v>2000</v>
      </c>
      <c r="F170" s="238">
        <v>2000</v>
      </c>
      <c r="G170" s="264">
        <v>2000</v>
      </c>
      <c r="H170" s="162">
        <f t="shared" si="14"/>
        <v>0</v>
      </c>
    </row>
    <row r="171" spans="1:9" ht="12.75" x14ac:dyDescent="0.2">
      <c r="A171" s="159" t="s">
        <v>122</v>
      </c>
      <c r="B171" s="4" t="s">
        <v>117</v>
      </c>
      <c r="C171" s="174">
        <v>0</v>
      </c>
      <c r="D171" s="174">
        <v>7180.4</v>
      </c>
      <c r="E171" s="211">
        <v>15000</v>
      </c>
      <c r="F171" s="238">
        <v>15000</v>
      </c>
      <c r="G171" s="264">
        <v>15000</v>
      </c>
      <c r="H171" s="162">
        <f t="shared" si="14"/>
        <v>0</v>
      </c>
    </row>
    <row r="172" spans="1:9" ht="12.75" x14ac:dyDescent="0.2">
      <c r="A172" s="146" t="s">
        <v>123</v>
      </c>
      <c r="B172" s="142" t="s">
        <v>118</v>
      </c>
      <c r="C172" s="174">
        <v>0</v>
      </c>
      <c r="D172" s="174">
        <v>0</v>
      </c>
      <c r="E172" s="211"/>
      <c r="F172" s="238">
        <v>0</v>
      </c>
      <c r="G172" s="264">
        <v>0</v>
      </c>
      <c r="H172" s="162"/>
    </row>
    <row r="173" spans="1:9" ht="12.75" x14ac:dyDescent="0.2">
      <c r="A173" s="159" t="s">
        <v>248</v>
      </c>
      <c r="B173" s="4" t="s">
        <v>249</v>
      </c>
      <c r="C173" s="174">
        <v>36</v>
      </c>
      <c r="D173" s="174">
        <v>0</v>
      </c>
      <c r="E173" s="211">
        <v>0</v>
      </c>
      <c r="F173" s="238">
        <v>0</v>
      </c>
      <c r="G173" s="264">
        <v>0</v>
      </c>
      <c r="H173" s="162" t="e">
        <f>C173/F173*100</f>
        <v>#DIV/0!</v>
      </c>
    </row>
    <row r="174" spans="1:9" ht="12.75" x14ac:dyDescent="0.2">
      <c r="A174" s="159" t="s">
        <v>153</v>
      </c>
      <c r="B174" s="4" t="s">
        <v>121</v>
      </c>
      <c r="C174" s="174">
        <v>6406.35</v>
      </c>
      <c r="D174" s="174">
        <v>18263.38</v>
      </c>
      <c r="E174" s="211">
        <v>20000</v>
      </c>
      <c r="F174" s="238">
        <v>20000</v>
      </c>
      <c r="G174" s="264">
        <v>20000</v>
      </c>
      <c r="H174" s="162">
        <f t="shared" si="14"/>
        <v>32.031750000000002</v>
      </c>
    </row>
    <row r="175" spans="1:9" ht="12.75" hidden="1" x14ac:dyDescent="0.2">
      <c r="A175" s="146" t="s">
        <v>133</v>
      </c>
      <c r="B175" s="142" t="s">
        <v>51</v>
      </c>
      <c r="C175" s="174">
        <v>0</v>
      </c>
      <c r="D175" s="174">
        <v>0</v>
      </c>
      <c r="E175" s="211">
        <v>0</v>
      </c>
      <c r="F175" s="238">
        <v>0</v>
      </c>
      <c r="G175" s="264">
        <v>0</v>
      </c>
      <c r="H175" s="162" t="e">
        <f t="shared" si="14"/>
        <v>#DIV/0!</v>
      </c>
    </row>
    <row r="176" spans="1:9" ht="12.75" x14ac:dyDescent="0.2">
      <c r="A176" s="146" t="s">
        <v>132</v>
      </c>
      <c r="B176" s="142" t="s">
        <v>50</v>
      </c>
      <c r="C176" s="174">
        <v>10470.799999999999</v>
      </c>
      <c r="D176" s="174">
        <v>2371.59</v>
      </c>
      <c r="E176" s="211">
        <v>5000</v>
      </c>
      <c r="F176" s="238">
        <v>5000</v>
      </c>
      <c r="G176" s="264">
        <v>5000</v>
      </c>
      <c r="H176" s="162">
        <f t="shared" si="14"/>
        <v>209.416</v>
      </c>
    </row>
    <row r="177" spans="1:8" ht="12.75" x14ac:dyDescent="0.2">
      <c r="A177" s="146" t="s">
        <v>124</v>
      </c>
      <c r="B177" s="142" t="s">
        <v>158</v>
      </c>
      <c r="C177" s="174">
        <v>225574.37</v>
      </c>
      <c r="D177" s="174">
        <v>326175.53000000003</v>
      </c>
      <c r="E177" s="211">
        <v>300000</v>
      </c>
      <c r="F177" s="238">
        <v>452751</v>
      </c>
      <c r="G177" s="264">
        <v>452751</v>
      </c>
      <c r="H177" s="162">
        <f t="shared" si="14"/>
        <v>49.82305284803347</v>
      </c>
    </row>
    <row r="178" spans="1:8" ht="12.75" hidden="1" x14ac:dyDescent="0.2">
      <c r="A178" s="149">
        <v>7068</v>
      </c>
      <c r="B178" s="135" t="s">
        <v>155</v>
      </c>
      <c r="C178" s="174">
        <v>0</v>
      </c>
      <c r="D178" s="174">
        <v>0</v>
      </c>
      <c r="E178" s="211">
        <v>0</v>
      </c>
      <c r="F178" s="238">
        <v>0</v>
      </c>
      <c r="G178" s="264">
        <v>0</v>
      </c>
      <c r="H178" s="162" t="e">
        <f t="shared" si="14"/>
        <v>#DIV/0!</v>
      </c>
    </row>
    <row r="179" spans="1:8" ht="12.75" x14ac:dyDescent="0.2">
      <c r="A179" s="146" t="s">
        <v>125</v>
      </c>
      <c r="B179" s="142" t="s">
        <v>159</v>
      </c>
      <c r="C179" s="174">
        <v>32508.44</v>
      </c>
      <c r="D179" s="174">
        <v>32578.77</v>
      </c>
      <c r="E179" s="211">
        <v>50000</v>
      </c>
      <c r="F179" s="238">
        <v>10000</v>
      </c>
      <c r="G179" s="264">
        <v>10000</v>
      </c>
      <c r="H179" s="162">
        <f t="shared" si="14"/>
        <v>325.08439999999996</v>
      </c>
    </row>
    <row r="180" spans="1:8" ht="12.75" x14ac:dyDescent="0.2">
      <c r="A180" s="146" t="s">
        <v>129</v>
      </c>
      <c r="B180" s="142" t="s">
        <v>119</v>
      </c>
      <c r="C180" s="174">
        <v>19614.27</v>
      </c>
      <c r="D180" s="174">
        <v>17322.849999999999</v>
      </c>
      <c r="E180" s="211">
        <v>200000</v>
      </c>
      <c r="F180" s="238">
        <v>100000</v>
      </c>
      <c r="G180" s="264">
        <v>100000</v>
      </c>
      <c r="H180" s="162">
        <f t="shared" si="14"/>
        <v>19.614270000000001</v>
      </c>
    </row>
    <row r="181" spans="1:8" ht="12.75" x14ac:dyDescent="0.2">
      <c r="A181" s="146" t="s">
        <v>130</v>
      </c>
      <c r="B181" s="142" t="s">
        <v>35</v>
      </c>
      <c r="C181" s="174">
        <v>3446</v>
      </c>
      <c r="D181" s="174">
        <v>6053</v>
      </c>
      <c r="E181" s="211">
        <v>5000</v>
      </c>
      <c r="F181" s="238">
        <v>10000</v>
      </c>
      <c r="G181" s="264">
        <v>10000</v>
      </c>
      <c r="H181" s="162">
        <f t="shared" si="14"/>
        <v>34.46</v>
      </c>
    </row>
    <row r="182" spans="1:8" ht="12.75" x14ac:dyDescent="0.2">
      <c r="A182" s="146" t="s">
        <v>131</v>
      </c>
      <c r="B182" s="142" t="s">
        <v>48</v>
      </c>
      <c r="C182" s="174">
        <v>389</v>
      </c>
      <c r="D182" s="174">
        <v>4547</v>
      </c>
      <c r="E182" s="211">
        <v>10000</v>
      </c>
      <c r="F182" s="238">
        <v>10000</v>
      </c>
      <c r="G182" s="264">
        <v>10000</v>
      </c>
      <c r="H182" s="162">
        <f t="shared" si="14"/>
        <v>3.8899999999999997</v>
      </c>
    </row>
    <row r="183" spans="1:8" ht="12.75" x14ac:dyDescent="0.2">
      <c r="A183" s="146" t="s">
        <v>126</v>
      </c>
      <c r="B183" s="142" t="s">
        <v>34</v>
      </c>
      <c r="C183" s="174">
        <v>149187.82999999999</v>
      </c>
      <c r="D183" s="174">
        <v>141902.39000000001</v>
      </c>
      <c r="E183" s="211">
        <v>120000</v>
      </c>
      <c r="F183" s="238">
        <v>120000</v>
      </c>
      <c r="G183" s="264">
        <v>120000</v>
      </c>
      <c r="H183" s="162">
        <f t="shared" si="14"/>
        <v>124.32319166666666</v>
      </c>
    </row>
    <row r="184" spans="1:8" ht="12.75" x14ac:dyDescent="0.2">
      <c r="A184" s="146" t="s">
        <v>127</v>
      </c>
      <c r="B184" s="142" t="s">
        <v>49</v>
      </c>
      <c r="C184" s="174">
        <v>62285.3</v>
      </c>
      <c r="D184" s="174">
        <v>73344.09</v>
      </c>
      <c r="E184" s="211">
        <v>35000</v>
      </c>
      <c r="F184" s="238">
        <v>10000</v>
      </c>
      <c r="G184" s="264">
        <v>10000</v>
      </c>
      <c r="H184" s="162">
        <f t="shared" si="14"/>
        <v>622.85300000000007</v>
      </c>
    </row>
    <row r="185" spans="1:8" ht="12.75" x14ac:dyDescent="0.2">
      <c r="A185" s="146" t="s">
        <v>128</v>
      </c>
      <c r="B185" s="4" t="s">
        <v>270</v>
      </c>
      <c r="C185" s="174">
        <v>66010.48</v>
      </c>
      <c r="D185" s="174">
        <v>17544.919999999998</v>
      </c>
      <c r="E185" s="211">
        <v>12000</v>
      </c>
      <c r="F185" s="238">
        <v>15000</v>
      </c>
      <c r="G185" s="264">
        <v>15000</v>
      </c>
      <c r="H185" s="162">
        <f t="shared" si="14"/>
        <v>440.0698666666666</v>
      </c>
    </row>
    <row r="186" spans="1:8" ht="12.75" hidden="1" x14ac:dyDescent="0.2">
      <c r="A186" s="146" t="s">
        <v>85</v>
      </c>
      <c r="B186" s="142" t="s">
        <v>120</v>
      </c>
      <c r="C186" s="174">
        <v>0</v>
      </c>
      <c r="D186" s="174">
        <v>0</v>
      </c>
      <c r="E186" s="211">
        <v>0</v>
      </c>
      <c r="F186" s="238">
        <v>0</v>
      </c>
      <c r="G186" s="264">
        <v>0</v>
      </c>
      <c r="H186" s="162" t="e">
        <f t="shared" si="14"/>
        <v>#DIV/0!</v>
      </c>
    </row>
    <row r="187" spans="1:8" ht="12.75" x14ac:dyDescent="0.2">
      <c r="A187" s="159" t="s">
        <v>85</v>
      </c>
      <c r="B187" s="4" t="s">
        <v>120</v>
      </c>
      <c r="C187" s="174">
        <v>5127.3100000000004</v>
      </c>
      <c r="D187" s="174">
        <v>52178.7</v>
      </c>
      <c r="E187" s="211">
        <v>95000</v>
      </c>
      <c r="F187" s="238">
        <v>110000</v>
      </c>
      <c r="G187" s="264">
        <v>110000</v>
      </c>
      <c r="H187" s="162">
        <f t="shared" si="14"/>
        <v>4.6611909090909096</v>
      </c>
    </row>
    <row r="188" spans="1:8" ht="12.75" x14ac:dyDescent="0.2">
      <c r="A188" s="146" t="s">
        <v>134</v>
      </c>
      <c r="B188" s="142" t="s">
        <v>36</v>
      </c>
      <c r="C188" s="174">
        <v>6988.42</v>
      </c>
      <c r="D188" s="174">
        <v>3447.98</v>
      </c>
      <c r="E188" s="211">
        <v>10000</v>
      </c>
      <c r="F188" s="238">
        <v>5000</v>
      </c>
      <c r="G188" s="264">
        <v>5000</v>
      </c>
      <c r="H188" s="162">
        <f t="shared" si="14"/>
        <v>139.76839999999999</v>
      </c>
    </row>
    <row r="189" spans="1:8" x14ac:dyDescent="0.2">
      <c r="A189" s="159" t="s">
        <v>135</v>
      </c>
      <c r="B189" s="4" t="s">
        <v>57</v>
      </c>
      <c r="C189" s="174">
        <v>-3.4</v>
      </c>
      <c r="D189" s="174">
        <v>-0.46</v>
      </c>
      <c r="E189" s="147">
        <v>0</v>
      </c>
      <c r="F189" s="238">
        <v>0</v>
      </c>
      <c r="G189" s="264">
        <v>0</v>
      </c>
      <c r="H189" s="162" t="e">
        <f t="shared" si="14"/>
        <v>#DIV/0!</v>
      </c>
    </row>
    <row r="190" spans="1:8" x14ac:dyDescent="0.2">
      <c r="A190" s="149"/>
      <c r="B190" s="135"/>
      <c r="C190" s="174"/>
      <c r="D190" s="147"/>
      <c r="H190" s="208"/>
    </row>
    <row r="191" spans="1:8" ht="12.75" thickBot="1" x14ac:dyDescent="0.25">
      <c r="A191" s="151">
        <v>70</v>
      </c>
      <c r="B191" s="152" t="str">
        <f>+B154</f>
        <v>DRIFT KONTORET</v>
      </c>
      <c r="C191" s="18">
        <f>SUM(C158:C190)</f>
        <v>2319186.16</v>
      </c>
      <c r="D191" s="18">
        <f>SUM(D158:D190)</f>
        <v>2468353.27</v>
      </c>
      <c r="E191" s="18">
        <f>SUM(E158:E188)</f>
        <v>2921597</v>
      </c>
      <c r="F191" s="255">
        <f>SUM(F158:F188)</f>
        <v>2834174</v>
      </c>
      <c r="G191" s="278">
        <f>SUM(G158:G188)</f>
        <v>2934174</v>
      </c>
      <c r="H191" s="163">
        <f>C191/F191*100</f>
        <v>81.829349926998134</v>
      </c>
    </row>
    <row r="192" spans="1:8" x14ac:dyDescent="0.2">
      <c r="D192" s="238"/>
    </row>
    <row r="193" spans="1:8" hidden="1" x14ac:dyDescent="0.2">
      <c r="A193" s="121" t="s">
        <v>38</v>
      </c>
      <c r="B193" s="122" t="s">
        <v>39</v>
      </c>
      <c r="C193" s="195"/>
      <c r="D193" s="242"/>
      <c r="E193" s="31"/>
      <c r="F193" s="297"/>
      <c r="G193" s="275"/>
      <c r="H193" s="122"/>
    </row>
    <row r="194" spans="1:8" hidden="1" x14ac:dyDescent="0.2">
      <c r="A194" s="111"/>
      <c r="B194" s="26"/>
      <c r="C194" s="193" t="s">
        <v>4</v>
      </c>
      <c r="D194" s="237" t="s">
        <v>4</v>
      </c>
      <c r="E194" s="27"/>
      <c r="F194" s="301"/>
      <c r="G194" s="283"/>
      <c r="H194" s="26" t="str">
        <f>+H7</f>
        <v>Forbruks % av</v>
      </c>
    </row>
    <row r="195" spans="1:8" hidden="1" x14ac:dyDescent="0.2">
      <c r="A195" s="141" t="s">
        <v>1</v>
      </c>
      <c r="B195" s="134" t="s">
        <v>2</v>
      </c>
      <c r="C195" s="188">
        <f>C156</f>
        <v>42735</v>
      </c>
      <c r="D195" s="245">
        <f>D156</f>
        <v>43100</v>
      </c>
      <c r="E195" s="13"/>
      <c r="F195" s="302"/>
      <c r="G195" s="284"/>
      <c r="H195" s="12" t="str">
        <f>+H8</f>
        <v xml:space="preserve"> budsjett 2017</v>
      </c>
    </row>
    <row r="196" spans="1:8" hidden="1" x14ac:dyDescent="0.2">
      <c r="A196" s="110"/>
      <c r="B196" s="89"/>
      <c r="C196" s="194"/>
      <c r="D196" s="241"/>
      <c r="E196" s="14"/>
      <c r="F196" s="294"/>
      <c r="G196" s="271"/>
      <c r="H196" s="28"/>
    </row>
    <row r="197" spans="1:8" hidden="1" x14ac:dyDescent="0.2">
      <c r="A197" s="127" t="s">
        <v>87</v>
      </c>
      <c r="B197" s="129" t="s">
        <v>86</v>
      </c>
      <c r="C197" s="194"/>
      <c r="D197" s="241"/>
      <c r="E197" s="14"/>
      <c r="F197" s="294"/>
      <c r="G197" s="271"/>
      <c r="H197" s="16" t="e">
        <f t="shared" ref="H197:H203" si="15">C197/F197*100</f>
        <v>#DIV/0!</v>
      </c>
    </row>
    <row r="198" spans="1:8" hidden="1" x14ac:dyDescent="0.2">
      <c r="A198" s="127" t="s">
        <v>136</v>
      </c>
      <c r="B198" s="129" t="s">
        <v>139</v>
      </c>
      <c r="C198" s="194"/>
      <c r="D198" s="241"/>
      <c r="E198" s="14"/>
      <c r="F198" s="294"/>
      <c r="G198" s="271"/>
      <c r="H198" s="16" t="e">
        <f t="shared" si="15"/>
        <v>#DIV/0!</v>
      </c>
    </row>
    <row r="199" spans="1:8" hidden="1" x14ac:dyDescent="0.2">
      <c r="A199" s="127" t="s">
        <v>137</v>
      </c>
      <c r="B199" s="129" t="s">
        <v>140</v>
      </c>
      <c r="C199" s="194"/>
      <c r="D199" s="241"/>
      <c r="E199" s="14"/>
      <c r="F199" s="294"/>
      <c r="G199" s="271"/>
      <c r="H199" s="16" t="e">
        <f t="shared" si="15"/>
        <v>#DIV/0!</v>
      </c>
    </row>
    <row r="200" spans="1:8" hidden="1" x14ac:dyDescent="0.2">
      <c r="A200" s="127" t="s">
        <v>138</v>
      </c>
      <c r="B200" s="129" t="s">
        <v>141</v>
      </c>
      <c r="C200" s="194"/>
      <c r="D200" s="241"/>
      <c r="E200" s="14"/>
      <c r="F200" s="294"/>
      <c r="G200" s="271"/>
      <c r="H200" s="16" t="e">
        <f t="shared" si="15"/>
        <v>#DIV/0!</v>
      </c>
    </row>
    <row r="201" spans="1:8" hidden="1" x14ac:dyDescent="0.2">
      <c r="A201" s="138">
        <v>8080</v>
      </c>
      <c r="B201" s="128" t="s">
        <v>151</v>
      </c>
      <c r="C201" s="194"/>
      <c r="D201" s="241"/>
      <c r="E201" s="14"/>
      <c r="F201" s="294"/>
      <c r="G201" s="271"/>
      <c r="H201" s="16" t="e">
        <f t="shared" si="15"/>
        <v>#DIV/0!</v>
      </c>
    </row>
    <row r="202" spans="1:8" hidden="1" x14ac:dyDescent="0.2">
      <c r="A202" s="28"/>
      <c r="B202" s="128"/>
      <c r="C202" s="194"/>
      <c r="D202" s="241"/>
      <c r="E202" s="14"/>
      <c r="F202" s="294"/>
      <c r="G202" s="271"/>
      <c r="H202" s="16"/>
    </row>
    <row r="203" spans="1:8" ht="12.75" hidden="1" thickBot="1" x14ac:dyDescent="0.25">
      <c r="A203" s="116" t="str">
        <f>A193</f>
        <v>80</v>
      </c>
      <c r="B203" s="101" t="str">
        <f>+B193</f>
        <v>INTERNASJONALT ARBEID</v>
      </c>
      <c r="C203" s="198">
        <f>SUM(C197:C201)</f>
        <v>0</v>
      </c>
      <c r="D203" s="246">
        <f>SUM(D197:D201)</f>
        <v>0</v>
      </c>
      <c r="E203" s="102"/>
      <c r="F203" s="246"/>
      <c r="G203" s="285"/>
      <c r="H203" s="19" t="e">
        <f t="shared" si="15"/>
        <v>#DIV/0!</v>
      </c>
    </row>
    <row r="204" spans="1:8" x14ac:dyDescent="0.2">
      <c r="A204" s="93" t="s">
        <v>38</v>
      </c>
      <c r="B204" s="24" t="s">
        <v>39</v>
      </c>
      <c r="C204" s="195"/>
      <c r="D204" s="242"/>
      <c r="E204" s="31"/>
      <c r="F204" s="297"/>
      <c r="G204" s="275"/>
      <c r="H204" s="24"/>
    </row>
    <row r="205" spans="1:8" x14ac:dyDescent="0.2">
      <c r="A205" s="26"/>
      <c r="B205" s="26"/>
      <c r="C205" s="193" t="s">
        <v>4</v>
      </c>
      <c r="D205" s="237" t="s">
        <v>4</v>
      </c>
      <c r="E205" s="165" t="str">
        <f t="shared" ref="E205:G206" si="16">E155</f>
        <v>Revidert Budsjett</v>
      </c>
      <c r="F205" s="290" t="str">
        <f t="shared" si="16"/>
        <v>Budsjett</v>
      </c>
      <c r="G205" s="266" t="str">
        <f t="shared" si="16"/>
        <v>Revidert Budsjett</v>
      </c>
      <c r="H205" s="26" t="str">
        <f>+H7</f>
        <v>Forbruks % av</v>
      </c>
    </row>
    <row r="206" spans="1:8" x14ac:dyDescent="0.2">
      <c r="A206" s="134" t="s">
        <v>1</v>
      </c>
      <c r="B206" s="134" t="s">
        <v>2</v>
      </c>
      <c r="C206" s="171">
        <f>C156</f>
        <v>42735</v>
      </c>
      <c r="D206" s="240">
        <f>D156</f>
        <v>43100</v>
      </c>
      <c r="E206" s="248" t="str">
        <f t="shared" si="16"/>
        <v>2017</v>
      </c>
      <c r="F206" s="261">
        <f t="shared" si="16"/>
        <v>2018</v>
      </c>
      <c r="G206" s="276" t="str">
        <f t="shared" si="16"/>
        <v>2018</v>
      </c>
      <c r="H206" s="12" t="str">
        <f>+H8</f>
        <v xml:space="preserve"> budsjett 2017</v>
      </c>
    </row>
    <row r="207" spans="1:8" x14ac:dyDescent="0.2">
      <c r="A207" s="92"/>
      <c r="C207" s="176"/>
      <c r="D207" s="247"/>
      <c r="E207" s="22"/>
      <c r="F207" s="303"/>
      <c r="G207" s="286"/>
      <c r="H207" s="16"/>
    </row>
    <row r="208" spans="1:8" x14ac:dyDescent="0.2">
      <c r="A208" s="92" t="s">
        <v>87</v>
      </c>
      <c r="B208" s="5" t="s">
        <v>267</v>
      </c>
      <c r="C208" s="175">
        <v>6983.29</v>
      </c>
      <c r="D208" s="175">
        <v>20926.5</v>
      </c>
      <c r="E208" s="22">
        <v>20000</v>
      </c>
      <c r="F208" s="303">
        <v>20000</v>
      </c>
      <c r="G208" s="286">
        <v>20000</v>
      </c>
      <c r="H208" s="162">
        <f>C208/F208*100</f>
        <v>34.916449999999998</v>
      </c>
    </row>
    <row r="209" spans="1:9" x14ac:dyDescent="0.2">
      <c r="A209" s="92" t="s">
        <v>136</v>
      </c>
      <c r="B209" s="5" t="s">
        <v>268</v>
      </c>
      <c r="C209" s="175">
        <v>91524.52</v>
      </c>
      <c r="D209" s="175">
        <v>103449.08</v>
      </c>
      <c r="E209" s="22">
        <v>90000</v>
      </c>
      <c r="F209" s="303">
        <v>90000</v>
      </c>
      <c r="G209" s="286">
        <v>90000</v>
      </c>
      <c r="H209" s="162">
        <f>C209/F209*100</f>
        <v>101.69391111111112</v>
      </c>
    </row>
    <row r="210" spans="1:9" hidden="1" x14ac:dyDescent="0.2">
      <c r="A210" s="92" t="s">
        <v>137</v>
      </c>
      <c r="B210" s="5" t="s">
        <v>140</v>
      </c>
      <c r="C210" s="175">
        <v>0</v>
      </c>
      <c r="D210" s="175">
        <v>0</v>
      </c>
      <c r="E210" s="22">
        <v>0</v>
      </c>
      <c r="F210" s="303">
        <v>0</v>
      </c>
      <c r="G210" s="286">
        <v>0</v>
      </c>
      <c r="H210" s="162" t="e">
        <f>C210/F210*100</f>
        <v>#DIV/0!</v>
      </c>
    </row>
    <row r="211" spans="1:9" x14ac:dyDescent="0.2">
      <c r="A211" s="92" t="s">
        <v>279</v>
      </c>
      <c r="B211" s="216" t="s">
        <v>276</v>
      </c>
      <c r="C211" s="175">
        <v>1000</v>
      </c>
      <c r="D211" s="175">
        <v>0</v>
      </c>
      <c r="E211" s="22">
        <v>0</v>
      </c>
      <c r="F211" s="303">
        <v>0</v>
      </c>
      <c r="G211" s="286">
        <v>0</v>
      </c>
      <c r="H211" s="162" t="e">
        <f>C211/F211*100</f>
        <v>#DIV/0!</v>
      </c>
    </row>
    <row r="212" spans="1:9" x14ac:dyDescent="0.2">
      <c r="A212" s="92" t="s">
        <v>250</v>
      </c>
      <c r="B212" s="5" t="s">
        <v>251</v>
      </c>
      <c r="C212" s="175">
        <v>2000</v>
      </c>
      <c r="D212" s="175">
        <v>0</v>
      </c>
      <c r="E212" s="22">
        <v>0</v>
      </c>
      <c r="F212" s="303">
        <v>0</v>
      </c>
      <c r="G212" s="286">
        <v>0</v>
      </c>
      <c r="H212" s="162" t="e">
        <f>C212/F212*100</f>
        <v>#DIV/0!</v>
      </c>
    </row>
    <row r="213" spans="1:9" x14ac:dyDescent="0.2">
      <c r="A213" s="92"/>
      <c r="C213" s="176"/>
      <c r="D213" s="247"/>
      <c r="E213" s="22"/>
      <c r="F213" s="303"/>
      <c r="G213" s="286"/>
      <c r="H213" s="208"/>
    </row>
    <row r="214" spans="1:9" ht="12.75" thickBot="1" x14ac:dyDescent="0.25">
      <c r="A214" s="151">
        <v>80</v>
      </c>
      <c r="B214" s="101" t="s">
        <v>39</v>
      </c>
      <c r="C214" s="18">
        <f>SUM(C208:C213)</f>
        <v>101507.81</v>
      </c>
      <c r="D214" s="18">
        <f>SUM(D208:D213)</f>
        <v>124375.58</v>
      </c>
      <c r="E214" s="18">
        <f>SUM(E208:E213)</f>
        <v>110000</v>
      </c>
      <c r="F214" s="255">
        <f>SUM(F208:F213)</f>
        <v>110000</v>
      </c>
      <c r="G214" s="278">
        <f>SUM(G208:G213)</f>
        <v>110000</v>
      </c>
      <c r="H214" s="163">
        <f>C214/F214*100</f>
        <v>92.27982727272726</v>
      </c>
    </row>
    <row r="215" spans="1:9" x14ac:dyDescent="0.2">
      <c r="A215" s="92"/>
      <c r="C215" s="176"/>
      <c r="D215" s="176"/>
      <c r="E215" s="22"/>
      <c r="F215" s="303"/>
      <c r="G215" s="286"/>
      <c r="H215" s="16"/>
    </row>
    <row r="216" spans="1:9" x14ac:dyDescent="0.2">
      <c r="A216" s="92"/>
      <c r="C216" s="176"/>
      <c r="D216" s="176"/>
      <c r="E216" s="22"/>
      <c r="F216" s="303"/>
      <c r="G216" s="286"/>
      <c r="H216" s="16"/>
    </row>
    <row r="217" spans="1:9" x14ac:dyDescent="0.2">
      <c r="A217" s="92"/>
      <c r="C217" s="176"/>
      <c r="D217" s="176"/>
      <c r="E217" s="22"/>
      <c r="F217" s="303"/>
      <c r="G217" s="286"/>
      <c r="H217" s="16"/>
    </row>
    <row r="218" spans="1:9" x14ac:dyDescent="0.2">
      <c r="A218" s="92"/>
      <c r="C218" s="176"/>
      <c r="D218" s="176"/>
      <c r="E218" s="22"/>
      <c r="F218" s="303"/>
      <c r="G218" s="286"/>
      <c r="H218" s="16"/>
    </row>
    <row r="219" spans="1:9" x14ac:dyDescent="0.2">
      <c r="A219" s="92"/>
      <c r="C219" s="176"/>
      <c r="D219" s="176"/>
      <c r="E219" s="22"/>
      <c r="F219" s="303"/>
      <c r="G219" s="286"/>
      <c r="H219" s="16"/>
    </row>
    <row r="220" spans="1:9" x14ac:dyDescent="0.2">
      <c r="A220" s="8"/>
      <c r="B220" s="8"/>
      <c r="C220" s="197"/>
      <c r="D220" s="197"/>
      <c r="E220" s="30"/>
      <c r="F220" s="244"/>
      <c r="G220" s="272"/>
      <c r="H220" s="20"/>
      <c r="I220" s="169"/>
    </row>
    <row r="221" spans="1:9" x14ac:dyDescent="0.2">
      <c r="A221" s="8"/>
      <c r="B221" s="8"/>
      <c r="C221" s="197"/>
      <c r="D221" s="197"/>
      <c r="E221" s="30"/>
      <c r="F221" s="244"/>
      <c r="G221" s="272"/>
      <c r="H221" s="20"/>
      <c r="I221" s="169"/>
    </row>
    <row r="222" spans="1:9" x14ac:dyDescent="0.2">
      <c r="A222" s="8"/>
      <c r="B222" s="8"/>
      <c r="C222" s="123"/>
      <c r="D222" s="123"/>
      <c r="E222" s="30"/>
      <c r="F222" s="244"/>
      <c r="G222" s="272"/>
      <c r="H222" s="8"/>
      <c r="I222" s="169"/>
    </row>
    <row r="223" spans="1:9" x14ac:dyDescent="0.2">
      <c r="A223" s="96"/>
      <c r="B223" s="28"/>
      <c r="C223" s="194"/>
      <c r="D223" s="194"/>
      <c r="E223" s="97"/>
      <c r="F223" s="241"/>
      <c r="G223" s="287"/>
      <c r="H223" s="28"/>
      <c r="I223" s="169"/>
    </row>
    <row r="224" spans="1:9" x14ac:dyDescent="0.2">
      <c r="A224" s="28"/>
      <c r="B224" s="28"/>
      <c r="C224" s="194"/>
      <c r="D224" s="194"/>
      <c r="E224" s="97"/>
      <c r="F224" s="241"/>
      <c r="G224" s="287"/>
      <c r="H224" s="28"/>
      <c r="I224" s="169"/>
    </row>
    <row r="225" spans="1:9" x14ac:dyDescent="0.2">
      <c r="A225" s="28"/>
      <c r="B225" s="28"/>
      <c r="C225" s="194"/>
      <c r="D225" s="194"/>
      <c r="E225" s="14"/>
      <c r="F225" s="241"/>
      <c r="G225" s="271"/>
      <c r="H225" s="28"/>
      <c r="I225" s="169"/>
    </row>
    <row r="226" spans="1:9" x14ac:dyDescent="0.2">
      <c r="A226" s="99"/>
      <c r="B226" s="8"/>
      <c r="C226" s="123"/>
      <c r="D226" s="123"/>
      <c r="E226" s="8"/>
      <c r="F226" s="243"/>
      <c r="G226" s="288"/>
      <c r="H226" s="8"/>
      <c r="I226" s="169"/>
    </row>
    <row r="227" spans="1:9" x14ac:dyDescent="0.2">
      <c r="A227" s="96"/>
      <c r="B227" s="29"/>
      <c r="C227" s="197"/>
      <c r="D227" s="197"/>
      <c r="E227" s="30"/>
      <c r="F227" s="244"/>
      <c r="G227" s="272"/>
      <c r="H227" s="20"/>
      <c r="I227" s="169"/>
    </row>
    <row r="228" spans="1:9" x14ac:dyDescent="0.2">
      <c r="A228" s="96"/>
      <c r="B228" s="8"/>
      <c r="C228" s="197"/>
      <c r="D228" s="197"/>
      <c r="E228" s="30"/>
      <c r="F228" s="244"/>
      <c r="G228" s="272"/>
      <c r="H228" s="20"/>
      <c r="I228" s="169"/>
    </row>
    <row r="229" spans="1:9" x14ac:dyDescent="0.2">
      <c r="A229" s="96"/>
      <c r="B229" s="8"/>
      <c r="C229" s="197"/>
      <c r="D229" s="197"/>
      <c r="E229" s="30"/>
      <c r="F229" s="244"/>
      <c r="G229" s="272"/>
      <c r="H229" s="20"/>
      <c r="I229" s="169"/>
    </row>
    <row r="230" spans="1:9" x14ac:dyDescent="0.2">
      <c r="A230" s="96"/>
      <c r="B230" s="8"/>
      <c r="C230" s="197"/>
      <c r="D230" s="197"/>
      <c r="E230" s="30"/>
      <c r="F230" s="244"/>
      <c r="G230" s="272"/>
      <c r="H230" s="20"/>
      <c r="I230" s="169"/>
    </row>
    <row r="231" spans="1:9" x14ac:dyDescent="0.2">
      <c r="A231" s="96"/>
      <c r="B231" s="8"/>
      <c r="C231" s="197"/>
      <c r="D231" s="197"/>
      <c r="E231" s="30"/>
      <c r="F231" s="244"/>
      <c r="G231" s="272"/>
      <c r="H231" s="20"/>
      <c r="I231" s="169"/>
    </row>
    <row r="232" spans="1:9" x14ac:dyDescent="0.2">
      <c r="A232" s="96"/>
      <c r="B232" s="8"/>
      <c r="C232" s="197"/>
      <c r="D232" s="197"/>
      <c r="E232" s="30"/>
      <c r="F232" s="244"/>
      <c r="G232" s="272"/>
      <c r="H232" s="20"/>
      <c r="I232" s="169"/>
    </row>
    <row r="233" spans="1:9" x14ac:dyDescent="0.2">
      <c r="A233" s="96"/>
      <c r="B233" s="8"/>
      <c r="C233" s="197"/>
      <c r="D233" s="197"/>
      <c r="E233" s="30"/>
      <c r="F233" s="244"/>
      <c r="G233" s="272"/>
      <c r="H233" s="20"/>
      <c r="I233" s="169"/>
    </row>
    <row r="234" spans="1:9" x14ac:dyDescent="0.2">
      <c r="A234" s="96"/>
      <c r="B234" s="8"/>
      <c r="C234" s="197"/>
      <c r="D234" s="197"/>
      <c r="E234" s="30"/>
      <c r="F234" s="244"/>
      <c r="G234" s="272"/>
      <c r="H234" s="20"/>
      <c r="I234" s="169"/>
    </row>
    <row r="235" spans="1:9" x14ac:dyDescent="0.2">
      <c r="A235" s="96"/>
      <c r="B235" s="8"/>
      <c r="C235" s="197"/>
      <c r="D235" s="197"/>
      <c r="E235" s="30"/>
      <c r="F235" s="244"/>
      <c r="G235" s="272"/>
      <c r="H235" s="20"/>
      <c r="I235" s="169"/>
    </row>
    <row r="236" spans="1:9" x14ac:dyDescent="0.2">
      <c r="A236" s="96"/>
      <c r="B236" s="8"/>
      <c r="C236" s="197"/>
      <c r="D236" s="197"/>
      <c r="E236" s="30"/>
      <c r="F236" s="244"/>
      <c r="G236" s="272"/>
      <c r="H236" s="20"/>
      <c r="I236" s="169"/>
    </row>
    <row r="237" spans="1:9" x14ac:dyDescent="0.2">
      <c r="A237" s="96"/>
      <c r="B237" s="8"/>
      <c r="C237" s="197"/>
      <c r="D237" s="197"/>
      <c r="E237" s="30"/>
      <c r="F237" s="244"/>
      <c r="G237" s="272"/>
      <c r="H237" s="20"/>
      <c r="I237" s="169"/>
    </row>
    <row r="238" spans="1:9" x14ac:dyDescent="0.2">
      <c r="A238" s="96"/>
      <c r="B238" s="8"/>
      <c r="C238" s="197"/>
      <c r="D238" s="197"/>
      <c r="E238" s="30"/>
      <c r="F238" s="244"/>
      <c r="G238" s="272"/>
      <c r="H238" s="20"/>
      <c r="I238" s="169"/>
    </row>
    <row r="239" spans="1:9" x14ac:dyDescent="0.2">
      <c r="A239" s="96"/>
      <c r="B239" s="8"/>
      <c r="C239" s="197"/>
      <c r="D239" s="197"/>
      <c r="E239" s="30"/>
      <c r="F239" s="244"/>
      <c r="G239" s="272"/>
      <c r="H239" s="20"/>
      <c r="I239" s="169"/>
    </row>
    <row r="240" spans="1:9" x14ac:dyDescent="0.2">
      <c r="A240" s="96"/>
      <c r="B240" s="8"/>
      <c r="C240" s="197"/>
      <c r="D240" s="197"/>
      <c r="E240" s="30"/>
      <c r="F240" s="244"/>
      <c r="G240" s="272"/>
      <c r="H240" s="20"/>
      <c r="I240" s="169"/>
    </row>
    <row r="241" spans="1:9" x14ac:dyDescent="0.2">
      <c r="A241" s="96"/>
      <c r="B241" s="8"/>
      <c r="C241" s="197"/>
      <c r="D241" s="197"/>
      <c r="E241" s="30"/>
      <c r="F241" s="244"/>
      <c r="G241" s="272"/>
      <c r="H241" s="20"/>
      <c r="I241" s="169"/>
    </row>
    <row r="242" spans="1:9" x14ac:dyDescent="0.2">
      <c r="A242" s="96"/>
      <c r="B242" s="8"/>
      <c r="C242" s="197"/>
      <c r="D242" s="197"/>
      <c r="E242" s="30"/>
      <c r="F242" s="244"/>
      <c r="G242" s="272"/>
      <c r="H242" s="20"/>
      <c r="I242" s="169"/>
    </row>
    <row r="243" spans="1:9" x14ac:dyDescent="0.2">
      <c r="A243" s="8"/>
      <c r="B243" s="8"/>
      <c r="C243" s="123"/>
      <c r="D243" s="123"/>
      <c r="E243" s="37"/>
      <c r="F243" s="243"/>
      <c r="G243" s="289"/>
      <c r="H243" s="8"/>
      <c r="I243" s="169"/>
    </row>
    <row r="244" spans="1:9" x14ac:dyDescent="0.2">
      <c r="A244" s="96"/>
      <c r="B244" s="28"/>
      <c r="C244" s="194"/>
      <c r="D244" s="194"/>
      <c r="E244" s="97"/>
      <c r="F244" s="241"/>
      <c r="G244" s="287"/>
      <c r="H244" s="28"/>
      <c r="I244" s="169"/>
    </row>
    <row r="245" spans="1:9" x14ac:dyDescent="0.2">
      <c r="A245" s="28"/>
      <c r="B245" s="28"/>
      <c r="C245" s="194"/>
      <c r="D245" s="194"/>
      <c r="E245" s="97"/>
      <c r="F245" s="241"/>
      <c r="G245" s="287"/>
      <c r="H245" s="28"/>
      <c r="I245" s="169"/>
    </row>
    <row r="246" spans="1:9" x14ac:dyDescent="0.2">
      <c r="A246" s="28"/>
      <c r="B246" s="28"/>
      <c r="C246" s="194"/>
      <c r="D246" s="194"/>
      <c r="E246" s="14"/>
      <c r="F246" s="241"/>
      <c r="G246" s="271"/>
      <c r="H246" s="28"/>
      <c r="I246" s="169"/>
    </row>
    <row r="247" spans="1:9" x14ac:dyDescent="0.2">
      <c r="A247" s="28"/>
      <c r="B247" s="28"/>
      <c r="C247" s="194"/>
      <c r="D247" s="194"/>
      <c r="E247" s="14"/>
      <c r="F247" s="241"/>
      <c r="G247" s="271"/>
      <c r="H247" s="28"/>
      <c r="I247" s="169"/>
    </row>
    <row r="248" spans="1:9" x14ac:dyDescent="0.2">
      <c r="A248" s="100"/>
      <c r="B248" s="8"/>
      <c r="C248" s="123"/>
      <c r="D248" s="123"/>
      <c r="E248" s="37"/>
      <c r="F248" s="243"/>
      <c r="G248" s="289"/>
      <c r="H248" s="8"/>
      <c r="I248" s="169"/>
    </row>
    <row r="249" spans="1:9" x14ac:dyDescent="0.2">
      <c r="A249" s="96"/>
      <c r="B249" s="29"/>
      <c r="C249" s="123"/>
      <c r="D249" s="123"/>
      <c r="E249" s="37"/>
      <c r="F249" s="243"/>
      <c r="G249" s="289"/>
      <c r="H249" s="20"/>
      <c r="I249" s="169"/>
    </row>
    <row r="250" spans="1:9" x14ac:dyDescent="0.2">
      <c r="A250" s="96"/>
      <c r="B250" s="8"/>
      <c r="C250" s="123"/>
      <c r="D250" s="123"/>
      <c r="E250" s="37"/>
      <c r="F250" s="243"/>
      <c r="G250" s="289"/>
      <c r="H250" s="20"/>
      <c r="I250" s="169"/>
    </row>
    <row r="251" spans="1:9" x14ac:dyDescent="0.2">
      <c r="A251" s="96"/>
      <c r="B251" s="8"/>
      <c r="C251" s="123"/>
      <c r="D251" s="123"/>
      <c r="E251" s="37"/>
      <c r="F251" s="243"/>
      <c r="G251" s="289"/>
      <c r="H251" s="20"/>
      <c r="I251" s="169"/>
    </row>
    <row r="252" spans="1:9" x14ac:dyDescent="0.2">
      <c r="A252" s="92"/>
      <c r="H252" s="16"/>
    </row>
    <row r="253" spans="1:9" x14ac:dyDescent="0.2">
      <c r="A253" s="92"/>
      <c r="H253" s="16"/>
    </row>
    <row r="254" spans="1:9" x14ac:dyDescent="0.2">
      <c r="A254" s="92"/>
      <c r="H254" s="16"/>
    </row>
    <row r="255" spans="1:9" x14ac:dyDescent="0.2">
      <c r="A255" s="92"/>
      <c r="H255" s="16"/>
    </row>
    <row r="256" spans="1:9" x14ac:dyDescent="0.2">
      <c r="A256" s="92"/>
      <c r="H256" s="16"/>
    </row>
    <row r="257" spans="1:9" x14ac:dyDescent="0.2">
      <c r="A257" s="92"/>
      <c r="H257" s="16"/>
    </row>
    <row r="258" spans="1:9" x14ac:dyDescent="0.2">
      <c r="A258" s="92"/>
      <c r="H258" s="16"/>
    </row>
    <row r="259" spans="1:9" x14ac:dyDescent="0.2">
      <c r="A259" s="92"/>
      <c r="H259" s="16"/>
    </row>
    <row r="260" spans="1:9" x14ac:dyDescent="0.2">
      <c r="A260" s="92"/>
      <c r="H260" s="16"/>
    </row>
    <row r="261" spans="1:9" x14ac:dyDescent="0.2">
      <c r="A261" s="92"/>
      <c r="H261" s="16"/>
    </row>
    <row r="262" spans="1:9" x14ac:dyDescent="0.2">
      <c r="A262" s="92"/>
      <c r="H262" s="16"/>
    </row>
    <row r="263" spans="1:9" x14ac:dyDescent="0.2">
      <c r="A263" s="8"/>
      <c r="B263" s="8"/>
      <c r="C263" s="123"/>
      <c r="D263" s="123"/>
      <c r="E263" s="37"/>
      <c r="F263" s="243"/>
      <c r="G263" s="289"/>
      <c r="H263" s="8"/>
      <c r="I263" s="169"/>
    </row>
    <row r="264" spans="1:9" x14ac:dyDescent="0.2">
      <c r="A264" s="8"/>
      <c r="B264" s="28"/>
      <c r="C264" s="123"/>
      <c r="D264" s="123"/>
      <c r="E264" s="37"/>
      <c r="F264" s="243"/>
      <c r="G264" s="289"/>
      <c r="H264" s="8"/>
      <c r="I264" s="169"/>
    </row>
    <row r="265" spans="1:9" x14ac:dyDescent="0.2">
      <c r="A265" s="8"/>
      <c r="B265" s="8"/>
      <c r="C265" s="123"/>
      <c r="D265" s="123"/>
      <c r="E265" s="37"/>
      <c r="F265" s="243"/>
      <c r="G265" s="289"/>
      <c r="H265" s="8"/>
      <c r="I265" s="169"/>
    </row>
    <row r="266" spans="1:9" x14ac:dyDescent="0.2">
      <c r="A266" s="96"/>
      <c r="B266" s="28"/>
      <c r="C266" s="194"/>
      <c r="D266" s="194"/>
      <c r="E266" s="97"/>
      <c r="F266" s="241"/>
      <c r="G266" s="287"/>
      <c r="H266" s="28"/>
      <c r="I266" s="169"/>
    </row>
    <row r="267" spans="1:9" x14ac:dyDescent="0.2">
      <c r="A267" s="28"/>
      <c r="B267" s="28"/>
      <c r="C267" s="194"/>
      <c r="D267" s="194"/>
      <c r="E267" s="97"/>
      <c r="F267" s="241"/>
      <c r="G267" s="287"/>
      <c r="H267" s="28"/>
      <c r="I267" s="169"/>
    </row>
    <row r="268" spans="1:9" x14ac:dyDescent="0.2">
      <c r="A268" s="28"/>
      <c r="B268" s="28"/>
      <c r="C268" s="194"/>
      <c r="D268" s="194"/>
      <c r="E268" s="14"/>
      <c r="F268" s="241"/>
      <c r="G268" s="271"/>
      <c r="H268" s="28"/>
      <c r="I268" s="169"/>
    </row>
    <row r="269" spans="1:9" x14ac:dyDescent="0.2">
      <c r="A269" s="28"/>
      <c r="B269" s="28"/>
      <c r="C269" s="194"/>
      <c r="D269" s="194"/>
      <c r="E269" s="14"/>
      <c r="F269" s="241"/>
      <c r="G269" s="271"/>
      <c r="H269" s="28"/>
      <c r="I269" s="169"/>
    </row>
    <row r="270" spans="1:9" x14ac:dyDescent="0.2">
      <c r="A270" s="8"/>
      <c r="B270" s="8"/>
      <c r="C270" s="123"/>
      <c r="D270" s="123"/>
      <c r="E270" s="37"/>
      <c r="F270" s="243"/>
      <c r="G270" s="289"/>
      <c r="H270" s="8"/>
      <c r="I270" s="169"/>
    </row>
    <row r="271" spans="1:9" x14ac:dyDescent="0.2">
      <c r="A271" s="96"/>
      <c r="B271" s="29"/>
      <c r="C271" s="123"/>
      <c r="D271" s="123"/>
      <c r="E271" s="37"/>
      <c r="F271" s="243"/>
      <c r="G271" s="289"/>
      <c r="H271" s="20"/>
      <c r="I271" s="169"/>
    </row>
    <row r="272" spans="1:9" x14ac:dyDescent="0.2">
      <c r="A272" s="96"/>
      <c r="B272" s="8"/>
      <c r="C272" s="123"/>
      <c r="D272" s="123"/>
      <c r="E272" s="37"/>
      <c r="F272" s="243"/>
      <c r="G272" s="289"/>
      <c r="H272" s="20"/>
      <c r="I272" s="169"/>
    </row>
    <row r="273" spans="1:9" x14ac:dyDescent="0.2">
      <c r="A273" s="96"/>
      <c r="B273" s="8"/>
      <c r="C273" s="123"/>
      <c r="D273" s="123"/>
      <c r="E273" s="37"/>
      <c r="F273" s="243"/>
      <c r="G273" s="289"/>
      <c r="H273" s="20"/>
      <c r="I273" s="169"/>
    </row>
    <row r="274" spans="1:9" x14ac:dyDescent="0.2">
      <c r="A274" s="96"/>
      <c r="B274" s="8"/>
      <c r="C274" s="123"/>
      <c r="D274" s="123"/>
      <c r="E274" s="37"/>
      <c r="F274" s="243"/>
      <c r="G274" s="289"/>
      <c r="H274" s="20"/>
      <c r="I274" s="169"/>
    </row>
    <row r="275" spans="1:9" x14ac:dyDescent="0.2">
      <c r="A275" s="96"/>
      <c r="B275" s="8"/>
      <c r="C275" s="123"/>
      <c r="D275" s="123"/>
      <c r="E275" s="37"/>
      <c r="F275" s="243"/>
      <c r="G275" s="289"/>
      <c r="H275" s="20"/>
      <c r="I275" s="169"/>
    </row>
    <row r="276" spans="1:9" x14ac:dyDescent="0.2">
      <c r="A276" s="96"/>
      <c r="B276" s="8"/>
      <c r="C276" s="123"/>
      <c r="D276" s="123"/>
      <c r="E276" s="37"/>
      <c r="F276" s="243"/>
      <c r="G276" s="289"/>
      <c r="H276" s="20"/>
      <c r="I276" s="169"/>
    </row>
    <row r="277" spans="1:9" x14ac:dyDescent="0.2">
      <c r="A277" s="96"/>
      <c r="B277" s="8"/>
      <c r="C277" s="123"/>
      <c r="D277" s="123"/>
      <c r="E277" s="37"/>
      <c r="F277" s="243"/>
      <c r="G277" s="289"/>
      <c r="H277" s="20"/>
      <c r="I277" s="169"/>
    </row>
    <row r="278" spans="1:9" x14ac:dyDescent="0.2">
      <c r="A278" s="96"/>
      <c r="B278" s="8"/>
      <c r="C278" s="123"/>
      <c r="D278" s="123"/>
      <c r="E278" s="37"/>
      <c r="F278" s="243"/>
      <c r="G278" s="289"/>
      <c r="H278" s="20"/>
      <c r="I278" s="169"/>
    </row>
    <row r="279" spans="1:9" x14ac:dyDescent="0.2">
      <c r="A279" s="96"/>
      <c r="B279" s="8"/>
      <c r="C279" s="123"/>
      <c r="D279" s="123"/>
      <c r="E279" s="37"/>
      <c r="F279" s="243"/>
      <c r="G279" s="289"/>
      <c r="H279" s="20"/>
      <c r="I279" s="169"/>
    </row>
    <row r="280" spans="1:9" x14ac:dyDescent="0.2">
      <c r="A280" s="96"/>
      <c r="B280" s="8"/>
      <c r="C280" s="123"/>
      <c r="D280" s="123"/>
      <c r="E280" s="37"/>
      <c r="F280" s="243"/>
      <c r="G280" s="289"/>
      <c r="H280" s="20"/>
      <c r="I280" s="169"/>
    </row>
    <row r="281" spans="1:9" x14ac:dyDescent="0.2">
      <c r="A281" s="96"/>
      <c r="B281" s="8"/>
      <c r="C281" s="123"/>
      <c r="D281" s="123"/>
      <c r="E281" s="37"/>
      <c r="F281" s="243"/>
      <c r="G281" s="289"/>
      <c r="H281" s="20"/>
      <c r="I281" s="169"/>
    </row>
    <row r="282" spans="1:9" x14ac:dyDescent="0.2">
      <c r="A282" s="96"/>
      <c r="B282" s="8"/>
      <c r="C282" s="123"/>
      <c r="D282" s="123"/>
      <c r="E282" s="37"/>
      <c r="F282" s="243"/>
      <c r="G282" s="289"/>
      <c r="H282" s="20"/>
      <c r="I282" s="169"/>
    </row>
    <row r="283" spans="1:9" x14ac:dyDescent="0.2">
      <c r="A283" s="96"/>
      <c r="B283" s="8"/>
      <c r="C283" s="123"/>
      <c r="D283" s="123"/>
      <c r="E283" s="37"/>
      <c r="F283" s="243"/>
      <c r="G283" s="289"/>
      <c r="H283" s="20"/>
      <c r="I283" s="169"/>
    </row>
    <row r="284" spans="1:9" x14ac:dyDescent="0.2">
      <c r="A284" s="96"/>
      <c r="B284" s="8"/>
      <c r="C284" s="123"/>
      <c r="D284" s="123"/>
      <c r="E284" s="37"/>
      <c r="F284" s="243"/>
      <c r="G284" s="289"/>
      <c r="H284" s="20"/>
      <c r="I284" s="169"/>
    </row>
    <row r="285" spans="1:9" x14ac:dyDescent="0.2">
      <c r="A285" s="98"/>
      <c r="B285" s="8"/>
      <c r="C285" s="123"/>
      <c r="D285" s="123"/>
      <c r="E285" s="37"/>
      <c r="F285" s="243"/>
      <c r="G285" s="289"/>
      <c r="H285" s="8"/>
      <c r="I285" s="169"/>
    </row>
    <row r="286" spans="1:9" x14ac:dyDescent="0.2">
      <c r="A286" s="98"/>
      <c r="B286" s="8"/>
      <c r="C286" s="123"/>
      <c r="D286" s="123"/>
      <c r="E286" s="37"/>
      <c r="F286" s="243"/>
      <c r="G286" s="289"/>
      <c r="H286" s="8"/>
      <c r="I286" s="169"/>
    </row>
    <row r="287" spans="1:9" x14ac:dyDescent="0.2">
      <c r="A287" s="98"/>
      <c r="B287" s="8"/>
      <c r="C287" s="123"/>
      <c r="D287" s="123"/>
      <c r="E287" s="37"/>
      <c r="F287" s="243"/>
      <c r="G287" s="289"/>
      <c r="H287" s="8"/>
      <c r="I287" s="169"/>
    </row>
    <row r="288" spans="1:9" x14ac:dyDescent="0.2">
      <c r="A288" s="96"/>
      <c r="B288" s="28"/>
      <c r="C288" s="194"/>
      <c r="D288" s="194"/>
      <c r="E288" s="97"/>
      <c r="F288" s="241"/>
      <c r="G288" s="287"/>
      <c r="H288" s="28"/>
      <c r="I288" s="169"/>
    </row>
    <row r="289" spans="1:9" x14ac:dyDescent="0.2">
      <c r="A289" s="28"/>
      <c r="B289" s="28"/>
      <c r="C289" s="194"/>
      <c r="D289" s="194"/>
      <c r="E289" s="97"/>
      <c r="F289" s="241"/>
      <c r="G289" s="287"/>
      <c r="H289" s="28"/>
      <c r="I289" s="169"/>
    </row>
    <row r="290" spans="1:9" x14ac:dyDescent="0.2">
      <c r="A290" s="28"/>
      <c r="B290" s="28"/>
      <c r="C290" s="194"/>
      <c r="D290" s="194"/>
      <c r="E290" s="14"/>
      <c r="F290" s="241"/>
      <c r="G290" s="271"/>
      <c r="H290" s="28"/>
      <c r="I290" s="169"/>
    </row>
    <row r="291" spans="1:9" x14ac:dyDescent="0.2">
      <c r="A291" s="28"/>
      <c r="B291" s="28"/>
      <c r="C291" s="194"/>
      <c r="D291" s="194"/>
      <c r="E291" s="14"/>
      <c r="F291" s="241"/>
      <c r="G291" s="271"/>
      <c r="H291" s="28"/>
      <c r="I291" s="169"/>
    </row>
    <row r="292" spans="1:9" x14ac:dyDescent="0.2">
      <c r="A292" s="8"/>
      <c r="B292" s="8"/>
      <c r="C292" s="123"/>
      <c r="D292" s="123"/>
      <c r="E292" s="37"/>
      <c r="F292" s="243"/>
      <c r="G292" s="289"/>
      <c r="H292" s="8"/>
      <c r="I292" s="169"/>
    </row>
    <row r="293" spans="1:9" x14ac:dyDescent="0.2">
      <c r="A293" s="96"/>
      <c r="B293" s="29"/>
      <c r="C293" s="123"/>
      <c r="D293" s="123"/>
      <c r="E293" s="37"/>
      <c r="F293" s="243"/>
      <c r="G293" s="289"/>
      <c r="H293" s="20"/>
      <c r="I293" s="169"/>
    </row>
    <row r="294" spans="1:9" x14ac:dyDescent="0.2">
      <c r="A294" s="92"/>
      <c r="H294" s="16"/>
    </row>
    <row r="295" spans="1:9" x14ac:dyDescent="0.2">
      <c r="A295" s="92"/>
      <c r="H295" s="16"/>
    </row>
    <row r="296" spans="1:9" x14ac:dyDescent="0.2">
      <c r="A296" s="92"/>
      <c r="H296" s="16"/>
    </row>
    <row r="297" spans="1:9" x14ac:dyDescent="0.2">
      <c r="A297" s="92"/>
      <c r="H297" s="16"/>
    </row>
    <row r="298" spans="1:9" x14ac:dyDescent="0.2">
      <c r="A298" s="92"/>
      <c r="H298" s="16"/>
    </row>
    <row r="299" spans="1:9" x14ac:dyDescent="0.2">
      <c r="A299" s="92"/>
      <c r="H299" s="16"/>
    </row>
    <row r="300" spans="1:9" x14ac:dyDescent="0.2">
      <c r="A300" s="92"/>
      <c r="H300" s="16"/>
    </row>
    <row r="301" spans="1:9" x14ac:dyDescent="0.2">
      <c r="A301" s="92"/>
      <c r="H301" s="16"/>
    </row>
    <row r="302" spans="1:9" x14ac:dyDescent="0.2">
      <c r="A302" s="92"/>
      <c r="H302" s="16"/>
    </row>
    <row r="303" spans="1:9" x14ac:dyDescent="0.2">
      <c r="A303" s="92"/>
      <c r="H303" s="16"/>
    </row>
    <row r="304" spans="1:9" x14ac:dyDescent="0.2">
      <c r="A304" s="92"/>
      <c r="H304" s="16"/>
    </row>
    <row r="305" spans="1:8" x14ac:dyDescent="0.2">
      <c r="A305" s="92"/>
      <c r="H305" s="16"/>
    </row>
    <row r="306" spans="1:8" x14ac:dyDescent="0.2">
      <c r="A306" s="92"/>
      <c r="H306" s="16"/>
    </row>
    <row r="307" spans="1:8" x14ac:dyDescent="0.2">
      <c r="A307" s="91"/>
    </row>
    <row r="308" spans="1:8" x14ac:dyDescent="0.2">
      <c r="A308" s="91"/>
    </row>
    <row r="309" spans="1:8" x14ac:dyDescent="0.2">
      <c r="A309" s="8"/>
      <c r="B309" s="8"/>
      <c r="C309" s="123"/>
      <c r="D309" s="123"/>
      <c r="E309" s="37"/>
      <c r="F309" s="243"/>
      <c r="G309" s="289"/>
      <c r="H309" s="8"/>
    </row>
    <row r="310" spans="1:8" x14ac:dyDescent="0.2">
      <c r="A310" s="96"/>
      <c r="B310" s="28"/>
      <c r="C310" s="194"/>
      <c r="D310" s="194"/>
      <c r="E310" s="97"/>
      <c r="F310" s="241"/>
      <c r="G310" s="287"/>
      <c r="H310" s="28"/>
    </row>
    <row r="311" spans="1:8" x14ac:dyDescent="0.2">
      <c r="A311" s="28"/>
      <c r="B311" s="28"/>
      <c r="C311" s="194"/>
      <c r="D311" s="194"/>
      <c r="E311" s="97"/>
      <c r="F311" s="241"/>
      <c r="G311" s="287"/>
      <c r="H311" s="28"/>
    </row>
    <row r="312" spans="1:8" x14ac:dyDescent="0.2">
      <c r="A312" s="28"/>
      <c r="B312" s="28"/>
      <c r="C312" s="194"/>
      <c r="D312" s="194"/>
      <c r="E312" s="14"/>
      <c r="F312" s="241"/>
      <c r="G312" s="271"/>
      <c r="H312" s="28"/>
    </row>
    <row r="313" spans="1:8" x14ac:dyDescent="0.2">
      <c r="A313" s="28"/>
      <c r="B313" s="28"/>
      <c r="C313" s="194"/>
      <c r="D313" s="194"/>
      <c r="E313" s="14"/>
      <c r="F313" s="241"/>
      <c r="G313" s="271"/>
      <c r="H313" s="28"/>
    </row>
    <row r="314" spans="1:8" x14ac:dyDescent="0.2">
      <c r="A314" s="8"/>
      <c r="B314" s="8"/>
      <c r="C314" s="123"/>
      <c r="D314" s="123"/>
      <c r="E314" s="37"/>
      <c r="F314" s="243"/>
      <c r="G314" s="289"/>
      <c r="H314" s="8"/>
    </row>
    <row r="315" spans="1:8" x14ac:dyDescent="0.2">
      <c r="A315" s="96"/>
      <c r="B315" s="29"/>
      <c r="C315" s="123"/>
      <c r="D315" s="123"/>
      <c r="E315" s="37"/>
      <c r="F315" s="243"/>
      <c r="G315" s="289"/>
      <c r="H315" s="20"/>
    </row>
    <row r="316" spans="1:8" x14ac:dyDescent="0.2">
      <c r="A316" s="92"/>
      <c r="H316" s="16"/>
    </row>
    <row r="317" spans="1:8" x14ac:dyDescent="0.2">
      <c r="A317" s="92"/>
      <c r="H317" s="16"/>
    </row>
    <row r="318" spans="1:8" x14ac:dyDescent="0.2">
      <c r="A318" s="92"/>
      <c r="H318" s="16"/>
    </row>
    <row r="319" spans="1:8" x14ac:dyDescent="0.2">
      <c r="A319" s="92"/>
      <c r="H319" s="16"/>
    </row>
    <row r="320" spans="1:8" x14ac:dyDescent="0.2">
      <c r="A320" s="92"/>
      <c r="H320" s="16"/>
    </row>
    <row r="321" spans="1:8" x14ac:dyDescent="0.2">
      <c r="A321" s="92"/>
      <c r="H321" s="16"/>
    </row>
    <row r="322" spans="1:8" x14ac:dyDescent="0.2">
      <c r="A322" s="92"/>
      <c r="H322" s="16"/>
    </row>
    <row r="323" spans="1:8" x14ac:dyDescent="0.2">
      <c r="A323" s="92"/>
      <c r="H323" s="16"/>
    </row>
    <row r="324" spans="1:8" x14ac:dyDescent="0.2">
      <c r="A324" s="92"/>
      <c r="H324" s="16"/>
    </row>
    <row r="325" spans="1:8" x14ac:dyDescent="0.2">
      <c r="A325" s="92"/>
      <c r="H325" s="16"/>
    </row>
    <row r="326" spans="1:8" x14ac:dyDescent="0.2">
      <c r="A326" s="92"/>
      <c r="H326" s="16"/>
    </row>
    <row r="327" spans="1:8" x14ac:dyDescent="0.2">
      <c r="A327" s="92"/>
      <c r="H327" s="16"/>
    </row>
    <row r="328" spans="1:8" x14ac:dyDescent="0.2">
      <c r="A328" s="92"/>
      <c r="H328" s="16"/>
    </row>
    <row r="329" spans="1:8" x14ac:dyDescent="0.2">
      <c r="A329" s="91"/>
    </row>
    <row r="330" spans="1:8" x14ac:dyDescent="0.2">
      <c r="A330" s="91"/>
    </row>
    <row r="331" spans="1:8" x14ac:dyDescent="0.2">
      <c r="A331" s="91"/>
      <c r="C331" s="15"/>
      <c r="D331" s="15"/>
      <c r="E331" s="5"/>
      <c r="G331" s="259"/>
    </row>
    <row r="332" spans="1:8" x14ac:dyDescent="0.2">
      <c r="A332" s="91"/>
      <c r="C332" s="15"/>
      <c r="D332" s="15"/>
      <c r="E332" s="5"/>
      <c r="G332" s="259"/>
    </row>
    <row r="333" spans="1:8" x14ac:dyDescent="0.2">
      <c r="A333" s="91"/>
      <c r="C333" s="15"/>
      <c r="D333" s="15"/>
      <c r="E333" s="5"/>
      <c r="G333" s="259"/>
    </row>
    <row r="334" spans="1:8" x14ac:dyDescent="0.2">
      <c r="A334" s="91"/>
      <c r="C334" s="15"/>
      <c r="D334" s="15"/>
      <c r="E334" s="5"/>
      <c r="G334" s="259"/>
    </row>
    <row r="335" spans="1:8" x14ac:dyDescent="0.2">
      <c r="A335" s="91"/>
      <c r="C335" s="15"/>
      <c r="D335" s="15"/>
      <c r="E335" s="5"/>
      <c r="G335" s="259"/>
    </row>
    <row r="336" spans="1:8" x14ac:dyDescent="0.2">
      <c r="A336" s="91"/>
      <c r="C336" s="15"/>
      <c r="D336" s="15"/>
      <c r="E336" s="5"/>
      <c r="G336" s="259"/>
    </row>
    <row r="337" spans="1:7" x14ac:dyDescent="0.2">
      <c r="A337" s="91"/>
      <c r="C337" s="15"/>
      <c r="D337" s="15"/>
      <c r="E337" s="5"/>
      <c r="G337" s="259"/>
    </row>
    <row r="338" spans="1:7" x14ac:dyDescent="0.2">
      <c r="A338" s="91"/>
      <c r="C338" s="15"/>
      <c r="D338" s="15"/>
      <c r="E338" s="5"/>
      <c r="G338" s="259"/>
    </row>
    <row r="339" spans="1:7" x14ac:dyDescent="0.2">
      <c r="A339" s="91"/>
      <c r="C339" s="15"/>
      <c r="D339" s="15"/>
      <c r="E339" s="5"/>
      <c r="G339" s="259"/>
    </row>
    <row r="340" spans="1:7" x14ac:dyDescent="0.2">
      <c r="A340" s="91"/>
      <c r="C340" s="15"/>
      <c r="D340" s="15"/>
      <c r="E340" s="5"/>
      <c r="G340" s="259"/>
    </row>
  </sheetData>
  <phoneticPr fontId="0" type="noConversion"/>
  <printOptions horizontalCentered="1"/>
  <pageMargins left="0.27" right="0.32" top="0.98425196850393704" bottom="0.98425196850393704" header="0.51" footer="0.51181102362204722"/>
  <pageSetup paperSize="9" scale="89" fitToHeight="4" orientation="portrait" r:id="rId1"/>
  <headerFooter alignWithMargins="0">
    <oddHeader>&amp;LFORMÅLSREGNSKAP</oddHeader>
    <oddFooter>&amp;L&amp;8Utskr.dato &amp;D&amp;C&amp;8&amp;P+1&amp;R&amp;8&amp;F</oddFooter>
  </headerFooter>
  <rowBreaks count="2" manualBreakCount="2">
    <brk id="73" max="5" man="1"/>
    <brk id="1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activeCell="C32" sqref="C32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REVIDERT BUDSJETT resultat 2018</vt:lpstr>
      <vt:lpstr>REVIDERT BUDSJET kostnader 2018</vt:lpstr>
      <vt:lpstr>Tekst</vt:lpstr>
      <vt:lpstr>'REVIDERT BUDSJET kostnader 2018'!Utskriftsområde</vt:lpstr>
      <vt:lpstr>'REVIDERT BUDSJETT resultat 2018'!Utskriftsområde</vt:lpstr>
    </vt:vector>
  </TitlesOfParts>
  <Company>FOBSV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sandersen</dc:creator>
  <cp:lastModifiedBy>Grethe Kvist</cp:lastModifiedBy>
  <cp:lastPrinted>2014-10-31T12:33:32Z</cp:lastPrinted>
  <dcterms:created xsi:type="dcterms:W3CDTF">2004-03-24T08:03:13Z</dcterms:created>
  <dcterms:modified xsi:type="dcterms:W3CDTF">2018-02-15T13:26:51Z</dcterms:modified>
</cp:coreProperties>
</file>