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1340" windowHeight="5430" activeTab="1"/>
  </bookViews>
  <sheets>
    <sheet name="Budsjett 2020" sheetId="1" r:id="rId1"/>
    <sheet name=" Budsjett kostnader pr formål  " sheetId="2" r:id="rId2"/>
  </sheets>
  <definedNames>
    <definedName name="_xlnm.Print_Area" localSheetId="1">' Budsjett kostnader pr formål  '!$A$1:$F$224</definedName>
    <definedName name="_xlnm.Print_Area" localSheetId="0">'Budsjett 2020'!$A$1:$G$57</definedName>
  </definedNames>
  <calcPr fullCalcOnLoad="1"/>
</workbook>
</file>

<file path=xl/sharedStrings.xml><?xml version="1.0" encoding="utf-8"?>
<sst xmlns="http://schemas.openxmlformats.org/spreadsheetml/2006/main" count="413" uniqueCount="314">
  <si>
    <t>Disponibelt</t>
  </si>
  <si>
    <t>Formål</t>
  </si>
  <si>
    <t>Tekst</t>
  </si>
  <si>
    <t>SUM INNTEKTER</t>
  </si>
  <si>
    <t>Kostnader</t>
  </si>
  <si>
    <t xml:space="preserve">Ideell forbruks-% = </t>
  </si>
  <si>
    <t>Budsjett</t>
  </si>
  <si>
    <t>MÅNED</t>
  </si>
  <si>
    <t>INNTEKTER</t>
  </si>
  <si>
    <t>UTGIFTER</t>
  </si>
  <si>
    <t>DRIFTSRESULTAT</t>
  </si>
  <si>
    <t>10</t>
  </si>
  <si>
    <t>Tilskudd fra FO sentralt</t>
  </si>
  <si>
    <t>Ekstra tilskudd aktiviteter</t>
  </si>
  <si>
    <t>20</t>
  </si>
  <si>
    <t>30</t>
  </si>
  <si>
    <t>40</t>
  </si>
  <si>
    <t>50</t>
  </si>
  <si>
    <t>60</t>
  </si>
  <si>
    <t>70</t>
  </si>
  <si>
    <t>Fagpolitisk arbeid</t>
  </si>
  <si>
    <t>Yrkesfaglig arbeid</t>
  </si>
  <si>
    <t>Organisasjon og informasjon</t>
  </si>
  <si>
    <t>Klubber</t>
  </si>
  <si>
    <t>Årsmøte</t>
  </si>
  <si>
    <t>AD HOC arbeid</t>
  </si>
  <si>
    <t>FAGPOLITISK ARBEID</t>
  </si>
  <si>
    <t>YRKESFAGLIG ARBEID</t>
  </si>
  <si>
    <t>ORGANISASJON OG INFORMASJON</t>
  </si>
  <si>
    <t>LO kontingent</t>
  </si>
  <si>
    <t>Andre kontingenter</t>
  </si>
  <si>
    <t>TILLITSVALGTSKOLERING</t>
  </si>
  <si>
    <t>Turnuskurs</t>
  </si>
  <si>
    <t>Dekning aviser</t>
  </si>
  <si>
    <t>EDB</t>
  </si>
  <si>
    <t>Porto</t>
  </si>
  <si>
    <t>Gebyrer</t>
  </si>
  <si>
    <t>BUF etat</t>
  </si>
  <si>
    <t>DRIFT KONTORET</t>
  </si>
  <si>
    <t>80</t>
  </si>
  <si>
    <t>INTERNASJONALT ARBEID</t>
  </si>
  <si>
    <t>Internasjonalt arbeid</t>
  </si>
  <si>
    <t>Overskudd /Underskudd</t>
  </si>
  <si>
    <t>Ørediff.</t>
  </si>
  <si>
    <t xml:space="preserve"> SUM UTGIFTER</t>
  </si>
  <si>
    <t>Tillitsvalgtskolering</t>
  </si>
  <si>
    <t>Rep.skap</t>
  </si>
  <si>
    <t>Nordisk/internasjonalt samarbeid</t>
  </si>
  <si>
    <t>KLUBBER</t>
  </si>
  <si>
    <t>Litteratur</t>
  </si>
  <si>
    <t>Velferdstiltak/gaver etc.</t>
  </si>
  <si>
    <t>Annonser</t>
  </si>
  <si>
    <t>Drift kontor</t>
  </si>
  <si>
    <t>Senior pol. utvalg</t>
  </si>
  <si>
    <t xml:space="preserve"> </t>
  </si>
  <si>
    <t>Kursinntekter</t>
  </si>
  <si>
    <t>Andre inntekter/refusjoner</t>
  </si>
  <si>
    <t xml:space="preserve">Annet </t>
  </si>
  <si>
    <t>OU midler Oslo kommune</t>
  </si>
  <si>
    <t>Bevilgninger</t>
  </si>
  <si>
    <t>Lov og avtaleverk Oslo kommune</t>
  </si>
  <si>
    <t>Forhandlingskurs Oslo kommune</t>
  </si>
  <si>
    <t>Kontonr</t>
  </si>
  <si>
    <t>Gruppe</t>
  </si>
  <si>
    <t>Refleksjonsutvalg</t>
  </si>
  <si>
    <t>1010</t>
  </si>
  <si>
    <t>1020</t>
  </si>
  <si>
    <t>1030</t>
  </si>
  <si>
    <t>1050</t>
  </si>
  <si>
    <t>1080</t>
  </si>
  <si>
    <t>1015</t>
  </si>
  <si>
    <t>1082</t>
  </si>
  <si>
    <t>Stipend</t>
  </si>
  <si>
    <t>2050</t>
  </si>
  <si>
    <t>2055</t>
  </si>
  <si>
    <t>Lokale fagpolitiske konferanser</t>
  </si>
  <si>
    <t>3040</t>
  </si>
  <si>
    <t>5092</t>
  </si>
  <si>
    <t>5094</t>
  </si>
  <si>
    <t>5091</t>
  </si>
  <si>
    <t>5085</t>
  </si>
  <si>
    <t>6060</t>
  </si>
  <si>
    <t>7010</t>
  </si>
  <si>
    <t>7015</t>
  </si>
  <si>
    <t>7090</t>
  </si>
  <si>
    <t>Internasjonalt prosjekt 1</t>
  </si>
  <si>
    <t>8010</t>
  </si>
  <si>
    <t>Spesifikasjon pr. formålsgruppe</t>
  </si>
  <si>
    <t xml:space="preserve">SUM UTGIFTER </t>
  </si>
  <si>
    <t>1012</t>
  </si>
  <si>
    <t>1022</t>
  </si>
  <si>
    <t>Helse Spekter - samarbeidsutvalg</t>
  </si>
  <si>
    <t>1032</t>
  </si>
  <si>
    <t>1035</t>
  </si>
  <si>
    <t>1052</t>
  </si>
  <si>
    <t>2020</t>
  </si>
  <si>
    <t>2030</t>
  </si>
  <si>
    <t>2035</t>
  </si>
  <si>
    <t>2036</t>
  </si>
  <si>
    <t>2095</t>
  </si>
  <si>
    <t>FO Helse Sørøst</t>
  </si>
  <si>
    <t>Yrkesfaglig-/yrkesetisk konferanse</t>
  </si>
  <si>
    <t>3010</t>
  </si>
  <si>
    <t>3042</t>
  </si>
  <si>
    <t>3050</t>
  </si>
  <si>
    <t>4010</t>
  </si>
  <si>
    <t>4015</t>
  </si>
  <si>
    <t>4030</t>
  </si>
  <si>
    <t>5022</t>
  </si>
  <si>
    <t>5030</t>
  </si>
  <si>
    <t>Kurs materiell  - generelt</t>
  </si>
  <si>
    <t>Klubbkonferanser</t>
  </si>
  <si>
    <t>6070</t>
  </si>
  <si>
    <t>7018</t>
  </si>
  <si>
    <t>7028</t>
  </si>
  <si>
    <t>7032</t>
  </si>
  <si>
    <t>7030</t>
  </si>
  <si>
    <t xml:space="preserve">Personalopplæring </t>
  </si>
  <si>
    <t xml:space="preserve">Faglig oppdatering </t>
  </si>
  <si>
    <t>Inventar og diverse utstyr</t>
  </si>
  <si>
    <t xml:space="preserve">Ytelser iht Reglement for lønna tillitsvalgte </t>
  </si>
  <si>
    <t>7040</t>
  </si>
  <si>
    <t>7042</t>
  </si>
  <si>
    <t>7060</t>
  </si>
  <si>
    <t>7070</t>
  </si>
  <si>
    <t>7080</t>
  </si>
  <si>
    <t>7084</t>
  </si>
  <si>
    <t>7072</t>
  </si>
  <si>
    <t>7074</t>
  </si>
  <si>
    <t>7076</t>
  </si>
  <si>
    <t>7058</t>
  </si>
  <si>
    <t>7054</t>
  </si>
  <si>
    <t>7094</t>
  </si>
  <si>
    <t>8020</t>
  </si>
  <si>
    <t>8030</t>
  </si>
  <si>
    <t>8040</t>
  </si>
  <si>
    <t>Internasjonalt prosjekt 2</t>
  </si>
  <si>
    <t>Internasjonalt prosjekt 3</t>
  </si>
  <si>
    <t>Internasjonalt prosjekt 4</t>
  </si>
  <si>
    <t>Eksterne konferanser/møter/seminarer</t>
  </si>
  <si>
    <t>1016</t>
  </si>
  <si>
    <t>AU</t>
  </si>
  <si>
    <t xml:space="preserve">Styret </t>
  </si>
  <si>
    <t>Eksterne konferanser</t>
  </si>
  <si>
    <t>Interne konferanser</t>
  </si>
  <si>
    <t>Medlemssaker/personalsaker</t>
  </si>
  <si>
    <t>Kurs Spekter Helse</t>
  </si>
  <si>
    <t>Internasjonalt arbeid/bevilgninger</t>
  </si>
  <si>
    <t>7011</t>
  </si>
  <si>
    <t>7048</t>
  </si>
  <si>
    <t>Bilgodtgjørelse - fast , innberetn pl.</t>
  </si>
  <si>
    <t>Flyttekostnader (kontor)</t>
  </si>
  <si>
    <t>Lønn, sos.avg., pensj.kostn.- leder</t>
  </si>
  <si>
    <t>Fakturerte lønnskostnader</t>
  </si>
  <si>
    <t>Kontorlokaler - husleie/strøm/renhold etc.</t>
  </si>
  <si>
    <t>Kontordrift  -  rekvisita, kaffe/te etc.</t>
  </si>
  <si>
    <t>Kontrollkomité</t>
  </si>
  <si>
    <t>Valgkomité</t>
  </si>
  <si>
    <t>2032</t>
  </si>
  <si>
    <t>Representasjon</t>
  </si>
  <si>
    <t>2042</t>
  </si>
  <si>
    <t>Kvinner på tvers</t>
  </si>
  <si>
    <t>3022</t>
  </si>
  <si>
    <t>3024</t>
  </si>
  <si>
    <t>2023</t>
  </si>
  <si>
    <t>Yrkesfaglig - barnevernpedagog</t>
  </si>
  <si>
    <t>Yrkesfaglig - sosionom</t>
  </si>
  <si>
    <t>Yrkesfaglig - vernepleier</t>
  </si>
  <si>
    <t>2024</t>
  </si>
  <si>
    <t>2025</t>
  </si>
  <si>
    <t>2026</t>
  </si>
  <si>
    <t>2027</t>
  </si>
  <si>
    <t>Tariffpolitisk utvalg</t>
  </si>
  <si>
    <t>Helse- og sosialpolitisk utvalg</t>
  </si>
  <si>
    <t>Kvinnepolitisk utvalg</t>
  </si>
  <si>
    <t>Politiske utvalg - andre</t>
  </si>
  <si>
    <t>1042</t>
  </si>
  <si>
    <t>1043</t>
  </si>
  <si>
    <t>1044</t>
  </si>
  <si>
    <t xml:space="preserve">Veiledningsteori  - medlemskurs </t>
  </si>
  <si>
    <t>3060</t>
  </si>
  <si>
    <t>Nettverkssamlinger</t>
  </si>
  <si>
    <t xml:space="preserve">Endret navn i 2. utgave (tillagt: - medlemskurs)  </t>
  </si>
  <si>
    <t>Temamøter - diverse</t>
  </si>
  <si>
    <t>Temamøte 1</t>
  </si>
  <si>
    <t>3072</t>
  </si>
  <si>
    <t>Temamøte 2</t>
  </si>
  <si>
    <t>3073</t>
  </si>
  <si>
    <t>Temamøte 3</t>
  </si>
  <si>
    <t>Inntatt i 2. utgave - ny, alternativt til 3070</t>
  </si>
  <si>
    <t>Inntatt i 2. utgave  - ny</t>
  </si>
  <si>
    <t>Inntatt i 2. utgave - ny. Fortrinnsvis bruke denne. Alternativt se 3071-3073</t>
  </si>
  <si>
    <t>Inntatt i 2. utgave - tidligere formål 309 - alternativt til 3020</t>
  </si>
  <si>
    <t>Inntatt i 2. utgave - tidligere formål 310 - alternativt til 3020</t>
  </si>
  <si>
    <t>Inntatt i 2. utgave - tidligere formål 320 - alternativt til 3020</t>
  </si>
  <si>
    <t xml:space="preserve">Inntatt i 2. utgave - tidligere formål 215 </t>
  </si>
  <si>
    <t xml:space="preserve">Inntatt i 2. utgave - tidligere formål 212 </t>
  </si>
  <si>
    <t>1083</t>
  </si>
  <si>
    <t>Medlemsmøter - FO-interne spørsmål</t>
  </si>
  <si>
    <t>3044</t>
  </si>
  <si>
    <t>Ekstrerne seminarer</t>
  </si>
  <si>
    <t>3046</t>
  </si>
  <si>
    <t>Interne seminarer</t>
  </si>
  <si>
    <t>Inntatt i 3. utgave</t>
  </si>
  <si>
    <t>5072</t>
  </si>
  <si>
    <t>5073</t>
  </si>
  <si>
    <t>5071</t>
  </si>
  <si>
    <t>Andre kurs i egen regi 3</t>
  </si>
  <si>
    <t>Resultat pr</t>
  </si>
  <si>
    <t xml:space="preserve">Andre kurs i egen regi 1- </t>
  </si>
  <si>
    <t xml:space="preserve">Andre kurs i egen regi 2 - </t>
  </si>
  <si>
    <t>FO Hordaland internt</t>
  </si>
  <si>
    <t>1075</t>
  </si>
  <si>
    <t>Samarbeidsmøter med andre FO avdelinger</t>
  </si>
  <si>
    <t>3080</t>
  </si>
  <si>
    <t>Yrkefaglig-/yrkesetisk koferanse</t>
  </si>
  <si>
    <t>5026</t>
  </si>
  <si>
    <t>5080</t>
  </si>
  <si>
    <t>Annen tillitsvalgtskolering</t>
  </si>
  <si>
    <t>6021</t>
  </si>
  <si>
    <t>Klubbtilskudd klubb 1; KS Bergen</t>
  </si>
  <si>
    <t>6023</t>
  </si>
  <si>
    <t>6024</t>
  </si>
  <si>
    <t>Klubbtilskudd klubb 4;  klubber i Spektar</t>
  </si>
  <si>
    <t>6025</t>
  </si>
  <si>
    <t>6026</t>
  </si>
  <si>
    <t>Klubbtilskudd klubb 3;  klubber i KS distrikt</t>
  </si>
  <si>
    <t>6027</t>
  </si>
  <si>
    <t>Klubbtilskudd klubb 6;  klubber i Bufetet</t>
  </si>
  <si>
    <t>6028</t>
  </si>
  <si>
    <t>Klubbtilskudd klubb 8;  klubber i privat</t>
  </si>
  <si>
    <t>6029</t>
  </si>
  <si>
    <t>Klubbtilskudd klubb 9;  HIB studentene</t>
  </si>
  <si>
    <t>Lønn, sos.avg., pensj.kostn.- kontosekretær</t>
  </si>
  <si>
    <t>7022</t>
  </si>
  <si>
    <t>Dekning tapt arbeidsfortjeneste</t>
  </si>
  <si>
    <t>7034</t>
  </si>
  <si>
    <t>Barnepass</t>
  </si>
  <si>
    <t>7044</t>
  </si>
  <si>
    <t>Overtidsmat/transport etter regning</t>
  </si>
  <si>
    <t>8080</t>
  </si>
  <si>
    <t>Internasjonalt prosjekt / bevilgning</t>
  </si>
  <si>
    <t>FO HORDALAND INTERNT</t>
  </si>
  <si>
    <t>Forhandlinger tarif</t>
  </si>
  <si>
    <t>Forbruks % av</t>
  </si>
  <si>
    <t>Kurs i lov og avtaleverk</t>
  </si>
  <si>
    <t xml:space="preserve">Grunnkurs </t>
  </si>
  <si>
    <t>Ref. Fra FO sentralt div.kurs</t>
  </si>
  <si>
    <t>6030</t>
  </si>
  <si>
    <t>6022</t>
  </si>
  <si>
    <t>Klubbtilskudd klubb 2 KS Bergen frikjøp</t>
  </si>
  <si>
    <t>4025</t>
  </si>
  <si>
    <t>Verving</t>
  </si>
  <si>
    <t>Internasjonalt prosjekt TASWO</t>
  </si>
  <si>
    <t xml:space="preserve">Internasjonalt prosjekt  TASWO i regi av FO </t>
  </si>
  <si>
    <t>Resultat før finansinnt./-kostn</t>
  </si>
  <si>
    <t>Renteinntekter bankinnskudd</t>
  </si>
  <si>
    <t>Renteinntekter div.</t>
  </si>
  <si>
    <t xml:space="preserve">Renteutgifter </t>
  </si>
  <si>
    <t>RESULTAT ETTER FINANS</t>
  </si>
  <si>
    <t>Internasjonalt arbeid - Palestina</t>
  </si>
  <si>
    <t>2022</t>
  </si>
  <si>
    <t>Medlemsrettede aktiviteter- diverse</t>
  </si>
  <si>
    <t>8050</t>
  </si>
  <si>
    <t>Helse- og sosialpolitisk påvirkning</t>
  </si>
  <si>
    <t>Medlemsrettede aktiviteter 4: konf.kvinner og ledelse</t>
  </si>
  <si>
    <t>7020</t>
  </si>
  <si>
    <t>5081</t>
  </si>
  <si>
    <t>Kurs politisk arbeid</t>
  </si>
  <si>
    <t>7019</t>
  </si>
  <si>
    <t>lønn ,sos.avg.pensj.kost. Sand Øystein</t>
  </si>
  <si>
    <t>6033</t>
  </si>
  <si>
    <t>Klubbtilskudd NHO</t>
  </si>
  <si>
    <t>6031</t>
  </si>
  <si>
    <t>Tillitsvalgturnè</t>
  </si>
  <si>
    <t>Klubbtilskudd klubb 10</t>
  </si>
  <si>
    <t>OU midler fra FO sentralt KS</t>
  </si>
  <si>
    <t xml:space="preserve">Budsjett </t>
  </si>
  <si>
    <t>Telefon-bredbånd</t>
  </si>
  <si>
    <t>Profilering</t>
  </si>
  <si>
    <t>2019</t>
  </si>
  <si>
    <t xml:space="preserve"> budsjett 2019</t>
  </si>
  <si>
    <t>Landsmøteforberedelser</t>
  </si>
  <si>
    <t>Medlemsfordeler - kino</t>
  </si>
  <si>
    <t xml:space="preserve">Klubbtilskudd klubb 7;  klubber i Stat </t>
  </si>
  <si>
    <t>Klubbarbeid/klubbmøter</t>
  </si>
  <si>
    <t>Lokale forhandlinger</t>
  </si>
  <si>
    <t>7082</t>
  </si>
  <si>
    <t xml:space="preserve">Kopi/faks </t>
  </si>
  <si>
    <t xml:space="preserve">Klubbtilskudd klubb 5;  klubber i Virke </t>
  </si>
  <si>
    <t>Budsjettmal 2020</t>
  </si>
  <si>
    <t>Dere starter å føre budsjettallene på linje 27 eller 28 og nedover.</t>
  </si>
  <si>
    <t xml:space="preserve">Da vil dere se at tallene automatisk kommer opp på linje 10 osv </t>
  </si>
  <si>
    <t>FO kafe/medlemsmøter</t>
  </si>
  <si>
    <t>Aksjoner, møter, skolering av fagpolitisk karakter</t>
  </si>
  <si>
    <t>forhandlinger tariff (streik)</t>
  </si>
  <si>
    <t>Tillitsvalgtkonferansen</t>
  </si>
  <si>
    <t>fylkessekretær</t>
  </si>
  <si>
    <t>nestleder</t>
  </si>
  <si>
    <t>aviser kontor</t>
  </si>
  <si>
    <t>NYTT</t>
  </si>
  <si>
    <t>Regionmøter</t>
  </si>
  <si>
    <t>KS HTV samling for Vestland</t>
  </si>
  <si>
    <t>Nettverksmøter Virke</t>
  </si>
  <si>
    <t xml:space="preserve">NYTT </t>
  </si>
  <si>
    <t>Nettverksmøter NHO</t>
  </si>
  <si>
    <t>Kontorsamlinger</t>
  </si>
  <si>
    <t xml:space="preserve">Skolering organisasjonstillitsvalgte </t>
  </si>
  <si>
    <t>Nettverksmøter Spekter-Helse Bergen</t>
  </si>
  <si>
    <t xml:space="preserve"> Budsjett</t>
  </si>
  <si>
    <t xml:space="preserve">SAK </t>
  </si>
  <si>
    <t>SAK 6.2.2020 FORSLAG BUDSJETT FO VESTLAND 2020</t>
  </si>
  <si>
    <t>Forslagstiller: Interimstyret</t>
  </si>
  <si>
    <t>Forslag vedtak: Årsmøte godkjenner budsjett FO Vestland 2020</t>
  </si>
</sst>
</file>

<file path=xl/styles.xml><?xml version="1.0" encoding="utf-8"?>
<styleSheet xmlns="http://schemas.openxmlformats.org/spreadsheetml/2006/main">
  <numFmts count="27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_(* #,##0.00_);_(* \(#,##0.00\);_(* &quot;-&quot;??_);_(@_)"/>
    <numFmt numFmtId="173" formatCode="0.0"/>
    <numFmt numFmtId="174" formatCode="#,##0.0"/>
    <numFmt numFmtId="175" formatCode="dd/mm/yy;@"/>
    <numFmt numFmtId="176" formatCode="[$-414]mmm\.\ yy;@"/>
    <numFmt numFmtId="177" formatCode="&quot;Ja&quot;;&quot;Ja&quot;;&quot;Nei&quot;"/>
    <numFmt numFmtId="178" formatCode="&quot;Sann&quot;;&quot;Sann&quot;;&quot;Usann&quot;"/>
    <numFmt numFmtId="179" formatCode="&quot;På&quot;;&quot;På&quot;;&quot;Av&quot;"/>
    <numFmt numFmtId="180" formatCode="[$€-2]\ ###,000_);[Red]\([$€-2]\ ###,000\)"/>
    <numFmt numFmtId="181" formatCode="#,##0.000"/>
    <numFmt numFmtId="182" formatCode="#,##0.000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9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2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0" borderId="2" applyNumberFormat="0" applyFill="0" applyAlignment="0" applyProtection="0"/>
    <xf numFmtId="17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24" borderId="3" applyNumberFormat="0" applyAlignment="0" applyProtection="0"/>
    <xf numFmtId="0" fontId="0" fillId="25" borderId="4" applyNumberFormat="0" applyFont="0" applyAlignment="0" applyProtection="0"/>
    <xf numFmtId="0" fontId="0" fillId="0" borderId="0">
      <alignment/>
      <protection/>
    </xf>
    <xf numFmtId="0" fontId="37" fillId="26" borderId="0" applyNumberFormat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69" fontId="0" fillId="0" borderId="0" applyFont="0" applyFill="0" applyBorder="0" applyAlignment="0" applyProtection="0"/>
    <xf numFmtId="0" fontId="43" fillId="20" borderId="9" applyNumberFormat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288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1" xfId="0" applyFont="1" applyFill="1" applyBorder="1" applyAlignment="1">
      <alignment horizontal="center"/>
    </xf>
    <xf numFmtId="3" fontId="2" fillId="0" borderId="0" xfId="0" applyNumberFormat="1" applyFont="1" applyAlignment="1">
      <alignment/>
    </xf>
    <xf numFmtId="173" fontId="2" fillId="0" borderId="0" xfId="0" applyNumberFormat="1" applyFont="1" applyAlignment="1">
      <alignment/>
    </xf>
    <xf numFmtId="0" fontId="2" fillId="0" borderId="12" xfId="0" applyFont="1" applyBorder="1" applyAlignment="1">
      <alignment/>
    </xf>
    <xf numFmtId="3" fontId="2" fillId="0" borderId="12" xfId="0" applyNumberFormat="1" applyFont="1" applyBorder="1" applyAlignment="1">
      <alignment/>
    </xf>
    <xf numFmtId="173" fontId="2" fillId="0" borderId="12" xfId="0" applyNumberFormat="1" applyFont="1" applyBorder="1" applyAlignment="1">
      <alignment/>
    </xf>
    <xf numFmtId="173" fontId="2" fillId="0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33" borderId="13" xfId="0" applyFont="1" applyFill="1" applyBorder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3" fontId="2" fillId="33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/>
    </xf>
    <xf numFmtId="3" fontId="2" fillId="33" borderId="11" xfId="0" applyNumberFormat="1" applyFont="1" applyFill="1" applyBorder="1" applyAlignment="1" quotePrefix="1">
      <alignment horizontal="center"/>
    </xf>
    <xf numFmtId="0" fontId="3" fillId="0" borderId="0" xfId="0" applyFont="1" applyFill="1" applyBorder="1" applyAlignment="1">
      <alignment horizontal="center"/>
    </xf>
    <xf numFmtId="3" fontId="3" fillId="0" borderId="0" xfId="0" applyNumberFormat="1" applyFont="1" applyFill="1" applyBorder="1" applyAlignment="1" quotePrefix="1">
      <alignment horizontal="center"/>
    </xf>
    <xf numFmtId="0" fontId="3" fillId="0" borderId="0" xfId="0" applyFont="1" applyAlignment="1">
      <alignment/>
    </xf>
    <xf numFmtId="0" fontId="2" fillId="0" borderId="11" xfId="0" applyFont="1" applyBorder="1" applyAlignment="1">
      <alignment/>
    </xf>
    <xf numFmtId="3" fontId="2" fillId="0" borderId="11" xfId="0" applyNumberFormat="1" applyFont="1" applyBorder="1" applyAlignment="1">
      <alignment/>
    </xf>
    <xf numFmtId="3" fontId="2" fillId="0" borderId="0" xfId="0" applyNumberFormat="1" applyFont="1" applyFill="1" applyBorder="1" applyAlignment="1">
      <alignment/>
    </xf>
    <xf numFmtId="3" fontId="2" fillId="33" borderId="11" xfId="0" applyNumberFormat="1" applyFont="1" applyFill="1" applyBorder="1" applyAlignment="1">
      <alignment horizontal="center"/>
    </xf>
    <xf numFmtId="0" fontId="2" fillId="33" borderId="0" xfId="0" applyFont="1" applyFill="1" applyAlignment="1">
      <alignment horizontal="center"/>
    </xf>
    <xf numFmtId="3" fontId="2" fillId="33" borderId="0" xfId="0" applyNumberFormat="1" applyFont="1" applyFill="1" applyAlignment="1">
      <alignment horizontal="center"/>
    </xf>
    <xf numFmtId="0" fontId="2" fillId="33" borderId="0" xfId="0" applyFont="1" applyFill="1" applyBorder="1" applyAlignment="1">
      <alignment/>
    </xf>
    <xf numFmtId="2" fontId="2" fillId="0" borderId="0" xfId="0" applyNumberFormat="1" applyFont="1" applyAlignment="1">
      <alignment/>
    </xf>
    <xf numFmtId="3" fontId="2" fillId="33" borderId="10" xfId="0" applyNumberFormat="1" applyFont="1" applyFill="1" applyBorder="1" applyAlignment="1">
      <alignment/>
    </xf>
    <xf numFmtId="2" fontId="2" fillId="33" borderId="10" xfId="39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/>
    </xf>
    <xf numFmtId="4" fontId="2" fillId="33" borderId="11" xfId="0" applyNumberFormat="1" applyFont="1" applyFill="1" applyBorder="1" applyAlignment="1">
      <alignment/>
    </xf>
    <xf numFmtId="3" fontId="2" fillId="33" borderId="0" xfId="39" applyNumberFormat="1" applyFont="1" applyFill="1" applyBorder="1" applyAlignment="1">
      <alignment horizontal="center"/>
    </xf>
    <xf numFmtId="4" fontId="2" fillId="33" borderId="0" xfId="0" applyNumberFormat="1" applyFont="1" applyFill="1" applyBorder="1" applyAlignment="1">
      <alignment horizontal="center"/>
    </xf>
    <xf numFmtId="2" fontId="2" fillId="0" borderId="0" xfId="39" applyNumberFormat="1" applyFont="1" applyFill="1" applyBorder="1" applyAlignment="1">
      <alignment horizontal="center"/>
    </xf>
    <xf numFmtId="173" fontId="2" fillId="0" borderId="0" xfId="39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 readingOrder="1"/>
    </xf>
    <xf numFmtId="0" fontId="3" fillId="33" borderId="0" xfId="0" applyFont="1" applyFill="1" applyBorder="1" applyAlignment="1">
      <alignment/>
    </xf>
    <xf numFmtId="3" fontId="3" fillId="33" borderId="0" xfId="39" applyNumberFormat="1" applyFont="1" applyFill="1" applyBorder="1" applyAlignment="1">
      <alignment/>
    </xf>
    <xf numFmtId="2" fontId="2" fillId="33" borderId="0" xfId="39" applyNumberFormat="1" applyFont="1" applyFill="1" applyBorder="1" applyAlignment="1">
      <alignment/>
    </xf>
    <xf numFmtId="4" fontId="2" fillId="33" borderId="0" xfId="0" applyNumberFormat="1" applyFont="1" applyFill="1" applyBorder="1" applyAlignment="1">
      <alignment/>
    </xf>
    <xf numFmtId="3" fontId="2" fillId="0" borderId="0" xfId="39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2" fontId="2" fillId="0" borderId="11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2" fontId="2" fillId="33" borderId="0" xfId="0" applyNumberFormat="1" applyFont="1" applyFill="1" applyAlignment="1">
      <alignment/>
    </xf>
    <xf numFmtId="4" fontId="2" fillId="33" borderId="0" xfId="0" applyNumberFormat="1" applyFont="1" applyFill="1" applyAlignment="1">
      <alignment/>
    </xf>
    <xf numFmtId="0" fontId="3" fillId="33" borderId="0" xfId="0" applyFont="1" applyFill="1" applyAlignment="1">
      <alignment/>
    </xf>
    <xf numFmtId="4" fontId="2" fillId="33" borderId="0" xfId="0" applyNumberFormat="1" applyFont="1" applyFill="1" applyAlignment="1">
      <alignment horizontal="center"/>
    </xf>
    <xf numFmtId="2" fontId="2" fillId="0" borderId="0" xfId="39" applyNumberFormat="1" applyFont="1" applyBorder="1" applyAlignment="1">
      <alignment/>
    </xf>
    <xf numFmtId="173" fontId="2" fillId="33" borderId="11" xfId="39" applyNumberFormat="1" applyFont="1" applyFill="1" applyBorder="1" applyAlignment="1">
      <alignment/>
    </xf>
    <xf numFmtId="4" fontId="2" fillId="33" borderId="11" xfId="39" applyNumberFormat="1" applyFont="1" applyFill="1" applyBorder="1" applyAlignment="1">
      <alignment/>
    </xf>
    <xf numFmtId="3" fontId="3" fillId="0" borderId="0" xfId="39" applyNumberFormat="1" applyFont="1" applyBorder="1" applyAlignment="1">
      <alignment/>
    </xf>
    <xf numFmtId="4" fontId="3" fillId="0" borderId="0" xfId="39" applyNumberFormat="1" applyFont="1" applyBorder="1" applyAlignment="1">
      <alignment/>
    </xf>
    <xf numFmtId="3" fontId="2" fillId="0" borderId="0" xfId="39" applyNumberFormat="1" applyFont="1" applyAlignment="1">
      <alignment/>
    </xf>
    <xf numFmtId="2" fontId="2" fillId="0" borderId="0" xfId="39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173" fontId="2" fillId="0" borderId="0" xfId="39" applyNumberFormat="1" applyFont="1" applyAlignment="1">
      <alignment/>
    </xf>
    <xf numFmtId="4" fontId="2" fillId="0" borderId="0" xfId="39" applyNumberFormat="1" applyFont="1" applyAlignment="1">
      <alignment/>
    </xf>
    <xf numFmtId="3" fontId="3" fillId="0" borderId="0" xfId="39" applyNumberFormat="1" applyFont="1" applyAlignment="1">
      <alignment/>
    </xf>
    <xf numFmtId="175" fontId="2" fillId="33" borderId="11" xfId="0" applyNumberFormat="1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4" fillId="0" borderId="0" xfId="0" applyFont="1" applyAlignment="1">
      <alignment/>
    </xf>
    <xf numFmtId="3" fontId="4" fillId="0" borderId="0" xfId="39" applyNumberFormat="1" applyFont="1" applyAlignment="1">
      <alignment/>
    </xf>
    <xf numFmtId="173" fontId="4" fillId="0" borderId="0" xfId="39" applyNumberFormat="1" applyFont="1" applyAlignment="1">
      <alignment/>
    </xf>
    <xf numFmtId="4" fontId="4" fillId="0" borderId="0" xfId="39" applyNumberFormat="1" applyFont="1" applyAlignment="1">
      <alignment/>
    </xf>
    <xf numFmtId="4" fontId="2" fillId="0" borderId="12" xfId="0" applyNumberFormat="1" applyFont="1" applyBorder="1" applyAlignment="1">
      <alignment/>
    </xf>
    <xf numFmtId="3" fontId="2" fillId="0" borderId="12" xfId="39" applyNumberFormat="1" applyFont="1" applyBorder="1" applyAlignment="1">
      <alignment/>
    </xf>
    <xf numFmtId="173" fontId="2" fillId="0" borderId="12" xfId="39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2" fillId="33" borderId="0" xfId="0" applyNumberFormat="1" applyFont="1" applyFill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176" fontId="3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75" fontId="2" fillId="33" borderId="11" xfId="39" applyNumberFormat="1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75" fontId="2" fillId="0" borderId="0" xfId="39" applyNumberFormat="1" applyFont="1" applyFill="1" applyBorder="1" applyAlignment="1">
      <alignment horizontal="center"/>
    </xf>
    <xf numFmtId="17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3" fontId="2" fillId="33" borderId="0" xfId="39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3" fontId="2" fillId="33" borderId="10" xfId="0" applyNumberFormat="1" applyFont="1" applyFill="1" applyBorder="1" applyAlignment="1">
      <alignment horizontal="center"/>
    </xf>
    <xf numFmtId="49" fontId="2" fillId="33" borderId="1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3" fontId="2" fillId="34" borderId="0" xfId="0" applyNumberFormat="1" applyFont="1" applyFill="1" applyAlignment="1">
      <alignment/>
    </xf>
    <xf numFmtId="0" fontId="2" fillId="0" borderId="12" xfId="0" applyFont="1" applyBorder="1" applyAlignment="1">
      <alignment/>
    </xf>
    <xf numFmtId="0" fontId="3" fillId="33" borderId="0" xfId="0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3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173" fontId="2" fillId="0" borderId="0" xfId="39" applyNumberFormat="1" applyFont="1" applyBorder="1" applyAlignment="1">
      <alignment horizontal="center"/>
    </xf>
    <xf numFmtId="173" fontId="2" fillId="0" borderId="12" xfId="39" applyNumberFormat="1" applyFont="1" applyBorder="1" applyAlignment="1">
      <alignment horizontal="center"/>
    </xf>
    <xf numFmtId="173" fontId="2" fillId="0" borderId="0" xfId="0" applyNumberFormat="1" applyFont="1" applyAlignment="1">
      <alignment horizontal="center"/>
    </xf>
    <xf numFmtId="173" fontId="2" fillId="0" borderId="12" xfId="0" applyNumberFormat="1" applyFont="1" applyBorder="1" applyAlignment="1">
      <alignment horizontal="center"/>
    </xf>
    <xf numFmtId="0" fontId="2" fillId="35" borderId="0" xfId="0" applyFont="1" applyFill="1" applyAlignment="1">
      <alignment/>
    </xf>
    <xf numFmtId="49" fontId="2" fillId="33" borderId="11" xfId="0" applyNumberFormat="1" applyFont="1" applyFill="1" applyBorder="1" applyAlignment="1">
      <alignment horizontal="center"/>
    </xf>
    <xf numFmtId="3" fontId="2" fillId="0" borderId="0" xfId="39" applyNumberFormat="1" applyFont="1" applyFill="1" applyAlignment="1">
      <alignment/>
    </xf>
    <xf numFmtId="49" fontId="2" fillId="33" borderId="11" xfId="39" applyNumberFormat="1" applyFont="1" applyFill="1" applyBorder="1" applyAlignment="1">
      <alignment horizontal="center"/>
    </xf>
    <xf numFmtId="3" fontId="3" fillId="0" borderId="0" xfId="39" applyNumberFormat="1" applyFont="1" applyAlignment="1">
      <alignment/>
    </xf>
    <xf numFmtId="3" fontId="2" fillId="0" borderId="0" xfId="39" applyNumberFormat="1" applyFont="1" applyFill="1" applyBorder="1" applyAlignment="1">
      <alignment/>
    </xf>
    <xf numFmtId="0" fontId="3" fillId="33" borderId="0" xfId="0" applyFont="1" applyFill="1" applyAlignment="1">
      <alignment horizontal="left"/>
    </xf>
    <xf numFmtId="14" fontId="2" fillId="34" borderId="11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/>
    </xf>
    <xf numFmtId="3" fontId="2" fillId="0" borderId="0" xfId="0" applyNumberFormat="1" applyFont="1" applyFill="1" applyAlignment="1">
      <alignment wrapText="1"/>
    </xf>
    <xf numFmtId="3" fontId="2" fillId="0" borderId="0" xfId="39" applyNumberFormat="1" applyFont="1" applyFill="1" applyAlignment="1">
      <alignment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/>
    </xf>
    <xf numFmtId="3" fontId="2" fillId="0" borderId="0" xfId="39" applyNumberFormat="1" applyFont="1" applyFill="1" applyAlignment="1">
      <alignment/>
    </xf>
    <xf numFmtId="3" fontId="2" fillId="0" borderId="12" xfId="39" applyNumberFormat="1" applyFont="1" applyFill="1" applyBorder="1" applyAlignment="1">
      <alignment/>
    </xf>
    <xf numFmtId="175" fontId="2" fillId="33" borderId="11" xfId="39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/>
    </xf>
    <xf numFmtId="3" fontId="3" fillId="0" borderId="12" xfId="39" applyNumberFormat="1" applyFont="1" applyBorder="1" applyAlignment="1">
      <alignment/>
    </xf>
    <xf numFmtId="3" fontId="2" fillId="34" borderId="12" xfId="39" applyNumberFormat="1" applyFont="1" applyFill="1" applyBorder="1" applyAlignment="1">
      <alignment/>
    </xf>
    <xf numFmtId="174" fontId="3" fillId="0" borderId="0" xfId="0" applyNumberFormat="1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3" fontId="3" fillId="0" borderId="0" xfId="0" applyNumberFormat="1" applyFont="1" applyFill="1" applyAlignment="1" quotePrefix="1">
      <alignment/>
    </xf>
    <xf numFmtId="3" fontId="3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3" fontId="3" fillId="34" borderId="13" xfId="0" applyNumberFormat="1" applyFont="1" applyFill="1" applyBorder="1" applyAlignment="1">
      <alignment/>
    </xf>
    <xf numFmtId="3" fontId="2" fillId="34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3" fillId="34" borderId="13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right"/>
    </xf>
    <xf numFmtId="3" fontId="3" fillId="0" borderId="12" xfId="0" applyNumberFormat="1" applyFont="1" applyFill="1" applyBorder="1" applyAlignment="1">
      <alignment horizontal="right"/>
    </xf>
    <xf numFmtId="0" fontId="2" fillId="34" borderId="12" xfId="0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173" fontId="2" fillId="34" borderId="12" xfId="39" applyNumberFormat="1" applyFont="1" applyFill="1" applyBorder="1" applyAlignment="1">
      <alignment horizontal="center"/>
    </xf>
    <xf numFmtId="3" fontId="2" fillId="34" borderId="12" xfId="0" applyNumberFormat="1" applyFont="1" applyFill="1" applyBorder="1" applyAlignment="1">
      <alignment/>
    </xf>
    <xf numFmtId="0" fontId="9" fillId="35" borderId="0" xfId="0" applyFont="1" applyFill="1" applyAlignment="1">
      <alignment/>
    </xf>
    <xf numFmtId="173" fontId="2" fillId="0" borderId="11" xfId="0" applyNumberFormat="1" applyFont="1" applyBorder="1" applyAlignment="1">
      <alignment horizontal="center"/>
    </xf>
    <xf numFmtId="173" fontId="2" fillId="0" borderId="14" xfId="0" applyNumberFormat="1" applyFont="1" applyBorder="1" applyAlignment="1">
      <alignment horizontal="center"/>
    </xf>
    <xf numFmtId="173" fontId="2" fillId="0" borderId="11" xfId="39" applyNumberFormat="1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horizontal="right"/>
    </xf>
    <xf numFmtId="3" fontId="2" fillId="0" borderId="14" xfId="0" applyNumberFormat="1" applyFont="1" applyBorder="1" applyAlignment="1">
      <alignment/>
    </xf>
    <xf numFmtId="0" fontId="2" fillId="0" borderId="0" xfId="45" applyFont="1" applyFill="1">
      <alignment/>
      <protection/>
    </xf>
    <xf numFmtId="3" fontId="2" fillId="0" borderId="0" xfId="45" applyNumberFormat="1" applyFont="1" applyBorder="1">
      <alignment/>
      <protection/>
    </xf>
    <xf numFmtId="3" fontId="2" fillId="0" borderId="0" xfId="45" applyNumberFormat="1" applyFont="1">
      <alignment/>
      <protection/>
    </xf>
    <xf numFmtId="3" fontId="3" fillId="0" borderId="0" xfId="45" applyNumberFormat="1" applyFont="1" applyBorder="1">
      <alignment/>
      <protection/>
    </xf>
    <xf numFmtId="3" fontId="3" fillId="0" borderId="0" xfId="45" applyNumberFormat="1" applyFont="1" applyFill="1" applyBorder="1">
      <alignment/>
      <protection/>
    </xf>
    <xf numFmtId="3" fontId="3" fillId="0" borderId="0" xfId="45" applyNumberFormat="1" applyFont="1" applyFill="1">
      <alignment/>
      <protection/>
    </xf>
    <xf numFmtId="3" fontId="3" fillId="0" borderId="0" xfId="4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3" fillId="0" borderId="0" xfId="45" applyFont="1" applyBorder="1">
      <alignment/>
      <protection/>
    </xf>
    <xf numFmtId="0" fontId="3" fillId="0" borderId="0" xfId="45" applyFont="1" applyFill="1" applyBorder="1" applyAlignment="1">
      <alignment horizontal="center"/>
      <protection/>
    </xf>
    <xf numFmtId="0" fontId="3" fillId="0" borderId="0" xfId="45" applyFont="1" applyFill="1" applyBorder="1">
      <alignment/>
      <protection/>
    </xf>
    <xf numFmtId="0" fontId="3" fillId="0" borderId="0" xfId="45" applyFont="1" applyBorder="1" applyAlignment="1">
      <alignment horizontal="center"/>
      <protection/>
    </xf>
    <xf numFmtId="0" fontId="3" fillId="0" borderId="0" xfId="0" applyFont="1" applyAlignment="1">
      <alignment horizontal="left"/>
    </xf>
    <xf numFmtId="0" fontId="2" fillId="34" borderId="0" xfId="0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3" fontId="2" fillId="34" borderId="0" xfId="39" applyNumberFormat="1" applyFont="1" applyFill="1" applyBorder="1" applyAlignment="1">
      <alignment/>
    </xf>
    <xf numFmtId="2" fontId="2" fillId="34" borderId="0" xfId="39" applyNumberFormat="1" applyFont="1" applyFill="1" applyBorder="1" applyAlignment="1">
      <alignment/>
    </xf>
    <xf numFmtId="4" fontId="2" fillId="34" borderId="0" xfId="39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/>
    </xf>
    <xf numFmtId="4" fontId="3" fillId="33" borderId="0" xfId="39" applyNumberFormat="1" applyFont="1" applyFill="1" applyBorder="1" applyAlignment="1">
      <alignment horizontal="right"/>
    </xf>
    <xf numFmtId="0" fontId="2" fillId="34" borderId="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2" fontId="2" fillId="0" borderId="11" xfId="39" applyNumberFormat="1" applyFont="1" applyBorder="1" applyAlignment="1">
      <alignment/>
    </xf>
    <xf numFmtId="4" fontId="2" fillId="0" borderId="11" xfId="39" applyNumberFormat="1" applyFont="1" applyBorder="1" applyAlignment="1">
      <alignment/>
    </xf>
    <xf numFmtId="49" fontId="2" fillId="34" borderId="11" xfId="0" applyNumberFormat="1" applyFont="1" applyFill="1" applyBorder="1" applyAlignment="1">
      <alignment horizontal="center"/>
    </xf>
    <xf numFmtId="173" fontId="2" fillId="0" borderId="0" xfId="0" applyNumberFormat="1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3" fontId="2" fillId="0" borderId="12" xfId="39" applyNumberFormat="1" applyFont="1" applyFill="1" applyBorder="1" applyAlignment="1">
      <alignment/>
    </xf>
    <xf numFmtId="0" fontId="3" fillId="34" borderId="0" xfId="0" applyFont="1" applyFill="1" applyAlignment="1">
      <alignment horizontal="center"/>
    </xf>
    <xf numFmtId="3" fontId="2" fillId="35" borderId="0" xfId="0" applyNumberFormat="1" applyFont="1" applyFill="1" applyAlignment="1">
      <alignment/>
    </xf>
    <xf numFmtId="16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center"/>
    </xf>
    <xf numFmtId="3" fontId="2" fillId="6" borderId="0" xfId="0" applyNumberFormat="1" applyFont="1" applyFill="1" applyAlignment="1">
      <alignment/>
    </xf>
    <xf numFmtId="3" fontId="2" fillId="6" borderId="0" xfId="0" applyNumberFormat="1" applyFont="1" applyFill="1" applyBorder="1" applyAlignment="1">
      <alignment/>
    </xf>
    <xf numFmtId="3" fontId="2" fillId="6" borderId="0" xfId="39" applyNumberFormat="1" applyFont="1" applyFill="1" applyAlignment="1">
      <alignment/>
    </xf>
    <xf numFmtId="3" fontId="0" fillId="6" borderId="11" xfId="0" applyNumberFormat="1" applyFont="1" applyFill="1" applyBorder="1" applyAlignment="1">
      <alignment/>
    </xf>
    <xf numFmtId="3" fontId="2" fillId="6" borderId="12" xfId="39" applyNumberFormat="1" applyFont="1" applyFill="1" applyBorder="1" applyAlignment="1">
      <alignment/>
    </xf>
    <xf numFmtId="3" fontId="2" fillId="6" borderId="0" xfId="0" applyNumberFormat="1" applyFont="1" applyFill="1" applyBorder="1" applyAlignment="1">
      <alignment horizontal="center"/>
    </xf>
    <xf numFmtId="3" fontId="2" fillId="6" borderId="0" xfId="0" applyNumberFormat="1" applyFont="1" applyFill="1" applyBorder="1" applyAlignment="1">
      <alignment horizontal="right"/>
    </xf>
    <xf numFmtId="3" fontId="2" fillId="6" borderId="11" xfId="0" applyNumberFormat="1" applyFont="1" applyFill="1" applyBorder="1" applyAlignment="1">
      <alignment/>
    </xf>
    <xf numFmtId="3" fontId="2" fillId="6" borderId="14" xfId="0" applyNumberFormat="1" applyFont="1" applyFill="1" applyBorder="1" applyAlignment="1">
      <alignment/>
    </xf>
    <xf numFmtId="3" fontId="2" fillId="6" borderId="13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/>
    </xf>
    <xf numFmtId="3" fontId="0" fillId="6" borderId="0" xfId="0" applyNumberFormat="1" applyFont="1" applyFill="1" applyAlignment="1">
      <alignment/>
    </xf>
    <xf numFmtId="3" fontId="2" fillId="6" borderId="0" xfId="0" applyNumberFormat="1" applyFont="1" applyFill="1" applyAlignment="1">
      <alignment horizontal="right"/>
    </xf>
    <xf numFmtId="3" fontId="0" fillId="6" borderId="0" xfId="0" applyNumberFormat="1" applyFont="1" applyFill="1" applyAlignment="1">
      <alignment horizontal="right"/>
    </xf>
    <xf numFmtId="174" fontId="2" fillId="6" borderId="0" xfId="0" applyNumberFormat="1" applyFont="1" applyFill="1" applyAlignment="1">
      <alignment horizontal="right"/>
    </xf>
    <xf numFmtId="3" fontId="2" fillId="6" borderId="10" xfId="0" applyNumberFormat="1" applyFont="1" applyFill="1" applyBorder="1" applyAlignment="1">
      <alignment horizontal="center"/>
    </xf>
    <xf numFmtId="49" fontId="2" fillId="6" borderId="11" xfId="0" applyNumberFormat="1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center"/>
    </xf>
    <xf numFmtId="3" fontId="46" fillId="6" borderId="0" xfId="0" applyNumberFormat="1" applyFont="1" applyFill="1" applyBorder="1" applyAlignment="1">
      <alignment horizontal="right"/>
    </xf>
    <xf numFmtId="3" fontId="2" fillId="6" borderId="0" xfId="0" applyNumberFormat="1" applyFont="1" applyFill="1" applyBorder="1" applyAlignment="1" quotePrefix="1">
      <alignment horizontal="center"/>
    </xf>
    <xf numFmtId="0" fontId="2" fillId="6" borderId="0" xfId="0" applyFont="1" applyFill="1" applyAlignment="1">
      <alignment/>
    </xf>
    <xf numFmtId="3" fontId="0" fillId="6" borderId="0" xfId="45" applyNumberFormat="1" applyFont="1" applyFill="1">
      <alignment/>
      <protection/>
    </xf>
    <xf numFmtId="49" fontId="2" fillId="6" borderId="0" xfId="0" applyNumberFormat="1" applyFont="1" applyFill="1" applyBorder="1" applyAlignment="1">
      <alignment horizontal="center"/>
    </xf>
    <xf numFmtId="1" fontId="2" fillId="6" borderId="11" xfId="0" applyNumberFormat="1" applyFont="1" applyFill="1" applyBorder="1" applyAlignment="1">
      <alignment horizontal="center"/>
    </xf>
    <xf numFmtId="3" fontId="2" fillId="6" borderId="12" xfId="0" applyNumberFormat="1" applyFont="1" applyFill="1" applyBorder="1" applyAlignment="1">
      <alignment horizontal="right"/>
    </xf>
    <xf numFmtId="0" fontId="2" fillId="6" borderId="0" xfId="0" applyFont="1" applyFill="1" applyBorder="1" applyAlignment="1">
      <alignment/>
    </xf>
    <xf numFmtId="3" fontId="2" fillId="6" borderId="0" xfId="45" applyNumberFormat="1" applyFont="1" applyFill="1" applyBorder="1">
      <alignment/>
      <protection/>
    </xf>
    <xf numFmtId="3" fontId="3" fillId="6" borderId="12" xfId="0" applyNumberFormat="1" applyFont="1" applyFill="1" applyBorder="1" applyAlignment="1">
      <alignment/>
    </xf>
    <xf numFmtId="3" fontId="3" fillId="6" borderId="0" xfId="0" applyNumberFormat="1" applyFont="1" applyFill="1" applyAlignment="1">
      <alignment/>
    </xf>
    <xf numFmtId="3" fontId="3" fillId="6" borderId="0" xfId="39" applyNumberFormat="1" applyFont="1" applyFill="1" applyBorder="1" applyAlignment="1">
      <alignment/>
    </xf>
    <xf numFmtId="3" fontId="2" fillId="6" borderId="0" xfId="39" applyNumberFormat="1" applyFont="1" applyFill="1" applyBorder="1" applyAlignment="1">
      <alignment/>
    </xf>
    <xf numFmtId="3" fontId="3" fillId="6" borderId="12" xfId="39" applyNumberFormat="1" applyFont="1" applyFill="1" applyBorder="1" applyAlignment="1">
      <alignment/>
    </xf>
    <xf numFmtId="3" fontId="2" fillId="34" borderId="13" xfId="0" applyNumberFormat="1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3" fontId="2" fillId="34" borderId="0" xfId="0" applyNumberFormat="1" applyFont="1" applyFill="1" applyAlignment="1">
      <alignment horizontal="center"/>
    </xf>
    <xf numFmtId="3" fontId="2" fillId="34" borderId="13" xfId="0" applyNumberFormat="1" applyFont="1" applyFill="1" applyBorder="1" applyAlignment="1">
      <alignment/>
    </xf>
    <xf numFmtId="0" fontId="2" fillId="34" borderId="13" xfId="0" applyFont="1" applyFill="1" applyBorder="1" applyAlignment="1">
      <alignment/>
    </xf>
    <xf numFmtId="3" fontId="2" fillId="34" borderId="11" xfId="0" applyNumberFormat="1" applyFont="1" applyFill="1" applyBorder="1" applyAlignment="1" quotePrefix="1">
      <alignment horizontal="center"/>
    </xf>
    <xf numFmtId="3" fontId="3" fillId="6" borderId="0" xfId="0" applyNumberFormat="1" applyFont="1" applyFill="1" applyBorder="1" applyAlignment="1">
      <alignment/>
    </xf>
    <xf numFmtId="3" fontId="3" fillId="6" borderId="11" xfId="0" applyNumberFormat="1" applyFont="1" applyFill="1" applyBorder="1" applyAlignment="1">
      <alignment/>
    </xf>
    <xf numFmtId="3" fontId="2" fillId="6" borderId="0" xfId="39" applyNumberFormat="1" applyFont="1" applyFill="1" applyAlignment="1">
      <alignment/>
    </xf>
    <xf numFmtId="3" fontId="4" fillId="6" borderId="0" xfId="39" applyNumberFormat="1" applyFont="1" applyFill="1" applyAlignment="1">
      <alignment/>
    </xf>
    <xf numFmtId="3" fontId="3" fillId="6" borderId="0" xfId="39" applyNumberFormat="1" applyFont="1" applyFill="1" applyAlignment="1">
      <alignment/>
    </xf>
    <xf numFmtId="3" fontId="3" fillId="34" borderId="10" xfId="0" applyNumberFormat="1" applyFont="1" applyFill="1" applyBorder="1" applyAlignment="1">
      <alignment/>
    </xf>
    <xf numFmtId="3" fontId="2" fillId="34" borderId="0" xfId="39" applyNumberFormat="1" applyFont="1" applyFill="1" applyBorder="1" applyAlignment="1">
      <alignment horizontal="center"/>
    </xf>
    <xf numFmtId="3" fontId="3" fillId="34" borderId="0" xfId="0" applyNumberFormat="1" applyFont="1" applyFill="1" applyAlignment="1">
      <alignment/>
    </xf>
    <xf numFmtId="3" fontId="3" fillId="6" borderId="0" xfId="0" applyNumberFormat="1" applyFont="1" applyFill="1" applyBorder="1" applyAlignment="1">
      <alignment horizontal="left"/>
    </xf>
    <xf numFmtId="3" fontId="3" fillId="6" borderId="0" xfId="0" applyNumberFormat="1" applyFont="1" applyFill="1" applyBorder="1" applyAlignment="1">
      <alignment horizontal="center"/>
    </xf>
    <xf numFmtId="0" fontId="2" fillId="6" borderId="0" xfId="0" applyFont="1" applyFill="1" applyBorder="1" applyAlignment="1" quotePrefix="1">
      <alignment/>
    </xf>
    <xf numFmtId="3" fontId="3" fillId="35" borderId="0" xfId="0" applyNumberFormat="1" applyFont="1" applyFill="1" applyBorder="1" applyAlignment="1">
      <alignment/>
    </xf>
    <xf numFmtId="3" fontId="8" fillId="35" borderId="0" xfId="0" applyNumberFormat="1" applyFont="1" applyFill="1" applyAlignment="1">
      <alignment/>
    </xf>
    <xf numFmtId="3" fontId="3" fillId="35" borderId="0" xfId="0" applyNumberFormat="1" applyFont="1" applyFill="1" applyAlignment="1">
      <alignment/>
    </xf>
    <xf numFmtId="3" fontId="2" fillId="35" borderId="0" xfId="45" applyNumberFormat="1" applyFont="1" applyFill="1">
      <alignment/>
      <protection/>
    </xf>
  </cellXfs>
  <cellStyles count="51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mma 2" xfId="40"/>
    <cellStyle name="Komma 3" xfId="41"/>
    <cellStyle name="Komma 3 2" xfId="42"/>
    <cellStyle name="Kontrollcelle" xfId="43"/>
    <cellStyle name="Merknad" xfId="44"/>
    <cellStyle name="Normal 2" xfId="45"/>
    <cellStyle name="Nøytral" xfId="46"/>
    <cellStyle name="Overskrift 1" xfId="47"/>
    <cellStyle name="Overskrift 2" xfId="48"/>
    <cellStyle name="Overskrift 3" xfId="49"/>
    <cellStyle name="Overskrift 4" xfId="50"/>
    <cellStyle name="Percent" xfId="51"/>
    <cellStyle name="Tittel" xfId="52"/>
    <cellStyle name="Totalt" xfId="53"/>
    <cellStyle name="Comma [0]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Currency" xfId="62"/>
    <cellStyle name="Currency [0]" xfId="63"/>
    <cellStyle name="Varselteks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A71"/>
  <sheetViews>
    <sheetView zoomScalePageLayoutView="0" workbookViewId="0" topLeftCell="A28">
      <selection activeCell="A4" sqref="A4:IV4"/>
    </sheetView>
  </sheetViews>
  <sheetFormatPr defaultColWidth="11.421875" defaultRowHeight="12.75"/>
  <cols>
    <col min="1" max="1" width="7.00390625" style="5" customWidth="1"/>
    <col min="2" max="2" width="25.57421875" style="5" customWidth="1"/>
    <col min="3" max="3" width="11.140625" style="13" customWidth="1"/>
    <col min="4" max="4" width="10.28125" style="13" customWidth="1"/>
    <col min="5" max="5" width="10.28125" style="259" customWidth="1"/>
    <col min="6" max="6" width="13.421875" style="41" bestFit="1" customWidth="1"/>
    <col min="7" max="7" width="10.57421875" style="60" customWidth="1"/>
    <col min="8" max="16384" width="11.421875" style="5" customWidth="1"/>
  </cols>
  <sheetData>
    <row r="1" spans="1:7" ht="42" customHeight="1">
      <c r="A1" s="6" t="s">
        <v>310</v>
      </c>
      <c r="B1" s="108"/>
      <c r="C1" s="7"/>
      <c r="D1" s="7"/>
      <c r="E1" s="284"/>
      <c r="F1" s="50"/>
      <c r="G1" s="51"/>
    </row>
    <row r="2" spans="1:27" s="192" customFormat="1" ht="18">
      <c r="A2" s="281" t="s">
        <v>311</v>
      </c>
      <c r="B2" s="282"/>
      <c r="C2" s="231"/>
      <c r="D2" s="231"/>
      <c r="E2" s="285"/>
      <c r="F2" s="154"/>
      <c r="G2" s="154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11" ht="11.25">
      <c r="A3" s="256" t="s">
        <v>312</v>
      </c>
      <c r="B3" s="251"/>
      <c r="C3" s="251"/>
      <c r="D3" s="251"/>
      <c r="E3" s="284"/>
      <c r="F3" s="154"/>
      <c r="G3" s="154"/>
      <c r="H3" s="4"/>
      <c r="I3" s="4"/>
      <c r="J3" s="4"/>
      <c r="K3" s="4"/>
    </row>
    <row r="4" spans="1:11" ht="11.25">
      <c r="A4" s="283" t="s">
        <v>313</v>
      </c>
      <c r="B4" s="251"/>
      <c r="C4" s="251"/>
      <c r="D4" s="251"/>
      <c r="E4" s="284"/>
      <c r="F4" s="228"/>
      <c r="G4" s="287"/>
      <c r="K4" s="4"/>
    </row>
    <row r="5" spans="4:7" ht="11.25">
      <c r="D5" s="201"/>
      <c r="E5" s="286"/>
      <c r="F5" s="50"/>
      <c r="G5" s="51"/>
    </row>
    <row r="6" spans="1:7" ht="11.25">
      <c r="A6" s="6"/>
      <c r="D6" s="201"/>
      <c r="E6" s="284"/>
      <c r="F6" s="52"/>
      <c r="G6" s="51"/>
    </row>
    <row r="7" spans="1:7" ht="11.25">
      <c r="A7" s="53" t="s">
        <v>7</v>
      </c>
      <c r="B7" s="211">
        <v>12</v>
      </c>
      <c r="C7" s="7"/>
      <c r="D7" s="200"/>
      <c r="E7" s="286"/>
      <c r="F7" s="174">
        <f>B7/12*100</f>
        <v>100</v>
      </c>
      <c r="G7" s="51"/>
    </row>
    <row r="8" spans="1:7" ht="11.25">
      <c r="A8" s="10"/>
      <c r="B8" s="10"/>
      <c r="C8" s="42"/>
      <c r="D8" s="42"/>
      <c r="E8" s="278"/>
      <c r="F8" s="43"/>
      <c r="G8" s="44"/>
    </row>
    <row r="9" spans="1:7" ht="11.25">
      <c r="A9" s="54"/>
      <c r="B9" s="54" t="s">
        <v>8</v>
      </c>
      <c r="C9" s="55"/>
      <c r="D9" s="46"/>
      <c r="E9" s="279"/>
      <c r="F9" s="56"/>
      <c r="G9" s="57"/>
    </row>
    <row r="10" spans="1:7" ht="11.25">
      <c r="A10" s="40"/>
      <c r="B10" s="40"/>
      <c r="C10" s="46" t="s">
        <v>208</v>
      </c>
      <c r="D10" s="129" t="s">
        <v>6</v>
      </c>
      <c r="E10" s="279" t="s">
        <v>6</v>
      </c>
      <c r="F10" s="23" t="s">
        <v>244</v>
      </c>
      <c r="G10" s="47" t="s">
        <v>0</v>
      </c>
    </row>
    <row r="11" spans="1:7" ht="11.25">
      <c r="A11" s="124" t="s">
        <v>62</v>
      </c>
      <c r="B11" s="11"/>
      <c r="C11" s="169">
        <v>43830</v>
      </c>
      <c r="D11" s="157" t="s">
        <v>280</v>
      </c>
      <c r="E11" s="223" t="s">
        <v>95</v>
      </c>
      <c r="F11" s="155" t="str">
        <f>E11</f>
        <v>2020</v>
      </c>
      <c r="G11" s="169">
        <f>C11</f>
        <v>43830</v>
      </c>
    </row>
    <row r="12" spans="1:9" s="4" customFormat="1" ht="11.25">
      <c r="A12" s="125"/>
      <c r="B12" s="8"/>
      <c r="C12" s="126"/>
      <c r="E12" s="257"/>
      <c r="F12" s="48"/>
      <c r="G12" s="127"/>
      <c r="I12" s="5"/>
    </row>
    <row r="13" spans="1:14" s="4" customFormat="1" ht="11.25">
      <c r="A13" s="86">
        <v>3100</v>
      </c>
      <c r="B13" s="4" t="s">
        <v>12</v>
      </c>
      <c r="C13" s="13">
        <v>3978998</v>
      </c>
      <c r="D13" s="13">
        <v>3921000</v>
      </c>
      <c r="E13" s="231">
        <v>5960000</v>
      </c>
      <c r="F13" s="150">
        <f>C13/D13*100</f>
        <v>101.47916347870441</v>
      </c>
      <c r="G13" s="13">
        <f>D13-C13</f>
        <v>-57998</v>
      </c>
      <c r="I13" s="5"/>
      <c r="J13" s="13"/>
      <c r="K13" s="201"/>
      <c r="L13" s="5"/>
      <c r="M13" s="5"/>
      <c r="N13" s="5"/>
    </row>
    <row r="14" spans="1:14" s="4" customFormat="1" ht="11.25" hidden="1">
      <c r="A14" s="86">
        <v>3110</v>
      </c>
      <c r="B14" s="8" t="s">
        <v>13</v>
      </c>
      <c r="C14" s="13">
        <v>0</v>
      </c>
      <c r="D14" s="13">
        <v>0</v>
      </c>
      <c r="E14" s="231">
        <v>0</v>
      </c>
      <c r="F14" s="150" t="e">
        <f aca="true" t="shared" si="0" ref="F14:F20">C14/D14*100</f>
        <v>#DIV/0!</v>
      </c>
      <c r="G14" s="13">
        <f aca="true" t="shared" si="1" ref="G14:G20">D14-C14</f>
        <v>0</v>
      </c>
      <c r="I14" s="5"/>
      <c r="J14" s="13"/>
      <c r="K14" s="201"/>
      <c r="L14" s="5"/>
      <c r="M14" s="5"/>
      <c r="N14" s="5"/>
    </row>
    <row r="15" spans="1:15" s="4" customFormat="1" ht="11.25">
      <c r="A15" s="110">
        <v>3210</v>
      </c>
      <c r="B15" s="116" t="s">
        <v>55</v>
      </c>
      <c r="C15" s="13">
        <v>930</v>
      </c>
      <c r="D15" s="13">
        <v>10000</v>
      </c>
      <c r="E15" s="231">
        <v>0</v>
      </c>
      <c r="F15" s="150">
        <f t="shared" si="0"/>
        <v>9.3</v>
      </c>
      <c r="G15" s="13">
        <f t="shared" si="1"/>
        <v>9070</v>
      </c>
      <c r="H15" s="206"/>
      <c r="I15" s="33"/>
      <c r="J15" s="59"/>
      <c r="K15" s="202"/>
      <c r="L15" s="70"/>
      <c r="M15" s="33"/>
      <c r="N15" s="33"/>
      <c r="O15" s="206"/>
    </row>
    <row r="16" spans="1:15" s="4" customFormat="1" ht="11.25">
      <c r="A16" s="110">
        <v>3930</v>
      </c>
      <c r="B16" s="116" t="s">
        <v>56</v>
      </c>
      <c r="C16" s="13">
        <v>213489.61</v>
      </c>
      <c r="D16" s="13">
        <v>88000</v>
      </c>
      <c r="E16" s="231">
        <f>50000+50000+30000</f>
        <v>130000</v>
      </c>
      <c r="F16" s="150">
        <f t="shared" si="0"/>
        <v>242.60182954545454</v>
      </c>
      <c r="G16" s="13">
        <f t="shared" si="1"/>
        <v>-125489.60999999999</v>
      </c>
      <c r="H16" s="5"/>
      <c r="I16" s="33"/>
      <c r="J16" s="207"/>
      <c r="K16" s="202"/>
      <c r="L16" s="204"/>
      <c r="M16" s="204"/>
      <c r="N16" s="204"/>
      <c r="O16" s="206"/>
    </row>
    <row r="17" spans="1:15" s="4" customFormat="1" ht="11.25">
      <c r="A17" s="110">
        <v>3940</v>
      </c>
      <c r="B17" s="6" t="s">
        <v>276</v>
      </c>
      <c r="C17" s="13">
        <v>50057</v>
      </c>
      <c r="D17" s="13">
        <v>240402</v>
      </c>
      <c r="E17" s="231">
        <v>424412</v>
      </c>
      <c r="F17" s="150">
        <f t="shared" si="0"/>
        <v>20.822206138052096</v>
      </c>
      <c r="G17" s="13">
        <f t="shared" si="1"/>
        <v>190345</v>
      </c>
      <c r="H17" s="206"/>
      <c r="I17" s="33"/>
      <c r="J17" s="207"/>
      <c r="K17" s="202"/>
      <c r="L17" s="205"/>
      <c r="M17" s="205"/>
      <c r="N17" s="205"/>
      <c r="O17" s="206"/>
    </row>
    <row r="18" spans="1:15" s="130" customFormat="1" ht="11.25" hidden="1">
      <c r="A18" s="128">
        <v>3970</v>
      </c>
      <c r="B18" s="125" t="s">
        <v>58</v>
      </c>
      <c r="C18" s="13">
        <v>0</v>
      </c>
      <c r="D18" s="13">
        <v>0</v>
      </c>
      <c r="E18" s="231">
        <v>0</v>
      </c>
      <c r="F18" s="150" t="e">
        <f t="shared" si="0"/>
        <v>#DIV/0!</v>
      </c>
      <c r="G18" s="13">
        <f t="shared" si="1"/>
        <v>0</v>
      </c>
      <c r="H18" s="206"/>
      <c r="I18" s="208"/>
      <c r="J18" s="209"/>
      <c r="K18" s="203"/>
      <c r="L18" s="203"/>
      <c r="M18" s="203"/>
      <c r="N18" s="203"/>
      <c r="O18" s="206"/>
    </row>
    <row r="19" spans="1:15" s="4" customFormat="1" ht="11.25" hidden="1">
      <c r="A19" s="110">
        <v>3015</v>
      </c>
      <c r="B19" s="6" t="s">
        <v>43</v>
      </c>
      <c r="C19" s="13">
        <v>0</v>
      </c>
      <c r="D19" s="13">
        <v>0</v>
      </c>
      <c r="E19" s="231">
        <v>0</v>
      </c>
      <c r="F19" s="150" t="e">
        <f t="shared" si="0"/>
        <v>#DIV/0!</v>
      </c>
      <c r="G19" s="13">
        <f t="shared" si="1"/>
        <v>0</v>
      </c>
      <c r="H19" s="206"/>
      <c r="I19" s="210"/>
      <c r="J19" s="207"/>
      <c r="K19" s="202"/>
      <c r="L19" s="202"/>
      <c r="M19" s="202"/>
      <c r="N19" s="202"/>
      <c r="O19" s="206"/>
    </row>
    <row r="20" spans="1:15" s="4" customFormat="1" ht="11.25">
      <c r="A20" s="110">
        <v>3945</v>
      </c>
      <c r="B20" s="6" t="s">
        <v>247</v>
      </c>
      <c r="C20" s="13">
        <v>381762</v>
      </c>
      <c r="D20" s="13">
        <v>380000</v>
      </c>
      <c r="E20" s="231">
        <v>286000</v>
      </c>
      <c r="F20" s="150">
        <f t="shared" si="0"/>
        <v>100.46368421052631</v>
      </c>
      <c r="G20" s="13">
        <f t="shared" si="1"/>
        <v>-1762</v>
      </c>
      <c r="H20" s="206"/>
      <c r="I20" s="210"/>
      <c r="J20" s="207"/>
      <c r="K20" s="202"/>
      <c r="L20" s="202"/>
      <c r="M20" s="202"/>
      <c r="N20" s="202"/>
      <c r="O20" s="206"/>
    </row>
    <row r="21" spans="1:7" s="4" customFormat="1" ht="11.25" customHeight="1">
      <c r="A21" s="111"/>
      <c r="C21" s="13"/>
      <c r="D21" s="13"/>
      <c r="E21" s="231"/>
      <c r="F21" s="150"/>
      <c r="G21" s="13"/>
    </row>
    <row r="22" spans="1:7" ht="11.25" customHeight="1" thickBot="1">
      <c r="A22" s="15"/>
      <c r="B22" s="15" t="s">
        <v>3</v>
      </c>
      <c r="C22" s="16">
        <f>(SUM(C13:C21))</f>
        <v>4625236.609999999</v>
      </c>
      <c r="D22" s="16">
        <f>(SUM(D13:D21))</f>
        <v>4639402</v>
      </c>
      <c r="E22" s="258">
        <f>(SUM(E13:E21))</f>
        <v>6800412</v>
      </c>
      <c r="F22" s="151">
        <f>C22/D22*100</f>
        <v>99.694672071961</v>
      </c>
      <c r="G22" s="162">
        <f>D22-C22</f>
        <v>14165.390000000596</v>
      </c>
    </row>
    <row r="23" spans="4:5" ht="11.25">
      <c r="D23" s="59"/>
      <c r="E23" s="273"/>
    </row>
    <row r="24" spans="1:12" ht="11.25">
      <c r="A24" s="34"/>
      <c r="B24" s="34"/>
      <c r="C24" s="35"/>
      <c r="D24" s="35"/>
      <c r="E24" s="274"/>
      <c r="F24" s="61"/>
      <c r="G24" s="62"/>
      <c r="L24" s="58"/>
    </row>
    <row r="25" spans="1:7" ht="11.25">
      <c r="A25" s="1"/>
      <c r="B25" s="1"/>
      <c r="C25" s="3"/>
      <c r="D25" s="3"/>
      <c r="E25" s="280"/>
      <c r="F25" s="63"/>
      <c r="G25" s="64"/>
    </row>
    <row r="26" spans="1:7" ht="11.25">
      <c r="A26" s="1"/>
      <c r="B26" s="65" t="s">
        <v>9</v>
      </c>
      <c r="C26" s="3"/>
      <c r="D26" s="39"/>
      <c r="E26" s="269"/>
      <c r="F26" s="63"/>
      <c r="G26" s="64"/>
    </row>
    <row r="27" spans="1:7" ht="11.25">
      <c r="A27" s="1"/>
      <c r="B27" s="1"/>
      <c r="C27" s="129" t="str">
        <f>C10</f>
        <v>Resultat pr</v>
      </c>
      <c r="D27" s="39" t="str">
        <f>+D10</f>
        <v>Budsjett</v>
      </c>
      <c r="E27" s="269" t="str">
        <f>+E10</f>
        <v>Budsjett</v>
      </c>
      <c r="F27" s="23" t="s">
        <v>244</v>
      </c>
      <c r="G27" s="66" t="str">
        <f>+G10</f>
        <v>Disponibelt</v>
      </c>
    </row>
    <row r="28" spans="1:7" ht="11.25">
      <c r="A28" s="124" t="s">
        <v>63</v>
      </c>
      <c r="B28" s="115" t="s">
        <v>87</v>
      </c>
      <c r="C28" s="123">
        <f>C11</f>
        <v>43830</v>
      </c>
      <c r="D28" s="37" t="str">
        <f>D11</f>
        <v>2019</v>
      </c>
      <c r="E28" s="267" t="str">
        <f>E11</f>
        <v>2020</v>
      </c>
      <c r="F28" s="155" t="str">
        <f>F11</f>
        <v>2020</v>
      </c>
      <c r="G28" s="79">
        <f>G11</f>
        <v>43830</v>
      </c>
    </row>
    <row r="29" ht="11.25">
      <c r="A29" s="86"/>
    </row>
    <row r="30" spans="1:7" ht="11.25">
      <c r="A30" s="86" t="str">
        <f>+' Budsjett kostnader pr formål  '!A10</f>
        <v>10</v>
      </c>
      <c r="B30" s="13" t="str">
        <f>+' Budsjett kostnader pr formål  '!B10</f>
        <v>FO Hordaland internt</v>
      </c>
      <c r="C30" s="13">
        <f>' Budsjett kostnader pr formål  '!C10</f>
        <v>638701.86</v>
      </c>
      <c r="D30" s="13">
        <f>+' Budsjett kostnader pr formål  '!D10</f>
        <v>628000</v>
      </c>
      <c r="E30" s="232">
        <f>' Budsjett kostnader pr formål  '!E10</f>
        <v>1198132</v>
      </c>
      <c r="F30" s="150">
        <f>C30/D30*100</f>
        <v>101.7041178343949</v>
      </c>
      <c r="G30" s="13">
        <f>D30-C30</f>
        <v>-10701.859999999986</v>
      </c>
    </row>
    <row r="31" spans="1:7" ht="11.25">
      <c r="A31" s="86" t="str">
        <f>+' Budsjett kostnader pr formål  '!A11</f>
        <v>20</v>
      </c>
      <c r="B31" s="5" t="str">
        <f>+' Budsjett kostnader pr formål  '!B11</f>
        <v>Fagpolitisk arbeid</v>
      </c>
      <c r="C31" s="13">
        <f>' Budsjett kostnader pr formål  '!C11</f>
        <v>137621.87</v>
      </c>
      <c r="D31" s="13">
        <f>+' Budsjett kostnader pr formål  '!D11</f>
        <v>190000</v>
      </c>
      <c r="E31" s="232">
        <f>' Budsjett kostnader pr formål  '!E11</f>
        <v>288500</v>
      </c>
      <c r="F31" s="150">
        <f aca="true" t="shared" si="2" ref="F31:F38">C31/D31*100</f>
        <v>72.43256315789473</v>
      </c>
      <c r="G31" s="13">
        <f aca="true" t="shared" si="3" ref="G31:G38">D31-C31</f>
        <v>52378.130000000005</v>
      </c>
    </row>
    <row r="32" spans="1:9" ht="11.25">
      <c r="A32" s="86" t="str">
        <f>+' Budsjett kostnader pr formål  '!A12</f>
        <v>30</v>
      </c>
      <c r="B32" s="5" t="str">
        <f>+' Budsjett kostnader pr formål  '!B12</f>
        <v>Yrkesfaglig arbeid</v>
      </c>
      <c r="C32" s="13">
        <f>' Budsjett kostnader pr formål  '!C12</f>
        <v>107820.64</v>
      </c>
      <c r="D32" s="13">
        <f>+' Budsjett kostnader pr formål  '!D12</f>
        <v>200000</v>
      </c>
      <c r="E32" s="232">
        <f>' Budsjett kostnader pr formål  '!E12</f>
        <v>295000</v>
      </c>
      <c r="F32" s="150">
        <f t="shared" si="2"/>
        <v>53.91032</v>
      </c>
      <c r="G32" s="13">
        <f t="shared" si="3"/>
        <v>92179.36</v>
      </c>
      <c r="I32" s="13"/>
    </row>
    <row r="33" spans="1:7" ht="11.25">
      <c r="A33" s="86" t="str">
        <f>+' Budsjett kostnader pr formål  '!A13</f>
        <v>40</v>
      </c>
      <c r="B33" s="5" t="str">
        <f>+' Budsjett kostnader pr formål  '!B13</f>
        <v>Organisasjon og informasjon</v>
      </c>
      <c r="C33" s="13">
        <f>' Budsjett kostnader pr formål  '!C13</f>
        <v>497955.07999999996</v>
      </c>
      <c r="D33" s="13">
        <f>+' Budsjett kostnader pr formål  '!D13</f>
        <v>458500</v>
      </c>
      <c r="E33" s="232">
        <f>' Budsjett kostnader pr formål  '!E13</f>
        <v>546500</v>
      </c>
      <c r="F33" s="150">
        <f t="shared" si="2"/>
        <v>108.60525190839694</v>
      </c>
      <c r="G33" s="13">
        <f t="shared" si="3"/>
        <v>-39455.07999999996</v>
      </c>
    </row>
    <row r="34" spans="1:9" ht="12" customHeight="1">
      <c r="A34" s="86" t="str">
        <f>+' Budsjett kostnader pr formål  '!A14</f>
        <v>50</v>
      </c>
      <c r="B34" s="5" t="str">
        <f>+' Budsjett kostnader pr formål  '!B14</f>
        <v>Tillitsvalgtskolering</v>
      </c>
      <c r="C34" s="13">
        <f>' Budsjett kostnader pr formål  '!C14</f>
        <v>403195.32</v>
      </c>
      <c r="D34" s="13">
        <f>+' Budsjett kostnader pr formål  '!D14</f>
        <v>540000</v>
      </c>
      <c r="E34" s="232">
        <f>' Budsjett kostnader pr formål  '!E14</f>
        <v>1286200</v>
      </c>
      <c r="F34" s="150">
        <f t="shared" si="2"/>
        <v>74.6658</v>
      </c>
      <c r="G34" s="13">
        <f t="shared" si="3"/>
        <v>136804.68</v>
      </c>
      <c r="I34" s="49"/>
    </row>
    <row r="35" spans="1:9" ht="12" customHeight="1">
      <c r="A35" s="86" t="str">
        <f>+' Budsjett kostnader pr formål  '!A15</f>
        <v>60</v>
      </c>
      <c r="B35" s="5" t="str">
        <f>+' Budsjett kostnader pr formål  '!B15</f>
        <v>Klubber</v>
      </c>
      <c r="C35" s="13">
        <f>' Budsjett kostnader pr formål  '!C15</f>
        <v>205538.87</v>
      </c>
      <c r="D35" s="13">
        <f>+' Budsjett kostnader pr formål  '!D15</f>
        <v>278800</v>
      </c>
      <c r="E35" s="232">
        <f>' Budsjett kostnader pr formål  '!E15</f>
        <v>308460</v>
      </c>
      <c r="F35" s="150">
        <f t="shared" si="2"/>
        <v>73.72269368723099</v>
      </c>
      <c r="G35" s="13">
        <f t="shared" si="3"/>
        <v>73261.13</v>
      </c>
      <c r="I35" s="49"/>
    </row>
    <row r="36" spans="1:11" ht="12" customHeight="1">
      <c r="A36" s="86" t="str">
        <f>+' Budsjett kostnader pr formål  '!A16</f>
        <v>70</v>
      </c>
      <c r="B36" s="5" t="str">
        <f>+' Budsjett kostnader pr formål  '!B16</f>
        <v>Drift kontor</v>
      </c>
      <c r="C36" s="13">
        <f>' Budsjett kostnader pr formål  '!C16</f>
        <v>2417157.01</v>
      </c>
      <c r="D36" s="13">
        <f>+' Budsjett kostnader pr formål  '!D16</f>
        <v>2956030</v>
      </c>
      <c r="E36" s="232">
        <f>' Budsjett kostnader pr formål  '!E16</f>
        <v>4137424</v>
      </c>
      <c r="F36" s="150">
        <f t="shared" si="2"/>
        <v>81.77038155905048</v>
      </c>
      <c r="G36" s="13">
        <f t="shared" si="3"/>
        <v>538872.9900000002</v>
      </c>
      <c r="K36" s="49"/>
    </row>
    <row r="37" spans="1:11" ht="12" customHeight="1" hidden="1">
      <c r="A37" s="111">
        <v>80</v>
      </c>
      <c r="B37" s="4" t="s">
        <v>41</v>
      </c>
      <c r="C37" s="148">
        <f>' Budsjett kostnader pr formål  '!C17</f>
        <v>0</v>
      </c>
      <c r="D37" s="13">
        <f>+' Budsjett kostnader pr formål  '!D17</f>
        <v>0</v>
      </c>
      <c r="E37" s="232"/>
      <c r="F37" s="150" t="e">
        <f t="shared" si="2"/>
        <v>#DIV/0!</v>
      </c>
      <c r="G37" s="13">
        <f t="shared" si="3"/>
        <v>0</v>
      </c>
      <c r="K37" s="49"/>
    </row>
    <row r="38" spans="1:11" ht="12" customHeight="1">
      <c r="A38" s="111">
        <v>80</v>
      </c>
      <c r="B38" s="4" t="s">
        <v>41</v>
      </c>
      <c r="C38" s="148">
        <f>' Budsjett kostnader pr formål  '!C224</f>
        <v>127485.95</v>
      </c>
      <c r="D38" s="13">
        <f>+' Budsjett kostnader pr formål  '!D18</f>
        <v>120000</v>
      </c>
      <c r="E38" s="232">
        <f>' Budsjett kostnader pr formål  '!E18</f>
        <v>106000</v>
      </c>
      <c r="F38" s="150">
        <f t="shared" si="2"/>
        <v>106.23829166666667</v>
      </c>
      <c r="G38" s="13">
        <f t="shared" si="3"/>
        <v>-7485.949999999997</v>
      </c>
      <c r="K38" s="49"/>
    </row>
    <row r="39" spans="3:7" ht="11.25">
      <c r="C39" s="59"/>
      <c r="D39" s="7"/>
      <c r="E39" s="238"/>
      <c r="F39" s="195"/>
      <c r="G39" s="34"/>
    </row>
    <row r="40" spans="1:7" ht="12" thickBot="1">
      <c r="A40" s="188"/>
      <c r="B40" s="189" t="s">
        <v>44</v>
      </c>
      <c r="C40" s="173">
        <f>SUM(C30:C39)</f>
        <v>4535476.600000001</v>
      </c>
      <c r="D40" s="173">
        <f>SUM(D30:D39)</f>
        <v>5371330</v>
      </c>
      <c r="E40" s="262">
        <f>SUM(E30:E39)</f>
        <v>8166216</v>
      </c>
      <c r="F40" s="190">
        <f>C40/D40*100</f>
        <v>84.43861390009552</v>
      </c>
      <c r="G40" s="191">
        <f>D40-C40</f>
        <v>835853.3999999994</v>
      </c>
    </row>
    <row r="41" spans="3:7" ht="11.25">
      <c r="C41" s="5"/>
      <c r="D41" s="5"/>
      <c r="E41" s="251"/>
      <c r="F41" s="5"/>
      <c r="G41" s="5"/>
    </row>
    <row r="42" spans="1:7" ht="11.25">
      <c r="A42" s="220"/>
      <c r="B42" s="34"/>
      <c r="C42" s="171"/>
      <c r="D42" s="171"/>
      <c r="E42" s="274"/>
      <c r="F42" s="221"/>
      <c r="G42" s="222"/>
    </row>
    <row r="43" spans="1:7" ht="11.25">
      <c r="A43" s="212"/>
      <c r="B43" s="213"/>
      <c r="C43" s="214"/>
      <c r="D43" s="214"/>
      <c r="E43" s="219"/>
      <c r="F43" s="215"/>
      <c r="G43" s="216"/>
    </row>
    <row r="44" spans="1:7" ht="11.25">
      <c r="A44" s="40"/>
      <c r="B44" s="217" t="s">
        <v>10</v>
      </c>
      <c r="C44" s="129" t="str">
        <f>C27</f>
        <v>Resultat pr</v>
      </c>
      <c r="D44" s="279" t="s">
        <v>6</v>
      </c>
      <c r="E44" s="279" t="s">
        <v>277</v>
      </c>
      <c r="F44" s="56"/>
      <c r="G44" s="218"/>
    </row>
    <row r="45" spans="1:7" ht="11.25">
      <c r="A45" s="11"/>
      <c r="B45" s="45" t="s">
        <v>42</v>
      </c>
      <c r="C45" s="123">
        <f>C11</f>
        <v>43830</v>
      </c>
      <c r="D45" s="267" t="str">
        <f>D28</f>
        <v>2019</v>
      </c>
      <c r="E45" s="267" t="str">
        <f>E28</f>
        <v>2020</v>
      </c>
      <c r="F45" s="68"/>
      <c r="G45" s="69"/>
    </row>
    <row r="46" spans="2:7" ht="11.25">
      <c r="B46" s="60"/>
      <c r="C46" s="70"/>
      <c r="D46" s="58"/>
      <c r="E46" s="260"/>
      <c r="F46" s="49"/>
      <c r="G46" s="71"/>
    </row>
    <row r="47" spans="2:7" ht="11.25">
      <c r="B47" s="60"/>
      <c r="C47" s="58"/>
      <c r="D47" s="58"/>
      <c r="E47" s="261"/>
      <c r="F47" s="49"/>
      <c r="G47" s="71"/>
    </row>
    <row r="48" spans="2:7" ht="11.25">
      <c r="B48" s="60" t="s">
        <v>255</v>
      </c>
      <c r="C48" s="58">
        <f>C22-C40</f>
        <v>89760.00999999885</v>
      </c>
      <c r="D48" s="58">
        <f>D22-D40</f>
        <v>-731928</v>
      </c>
      <c r="E48" s="260">
        <f>E22-E40</f>
        <v>-1365804</v>
      </c>
      <c r="F48" s="58" t="s">
        <v>54</v>
      </c>
      <c r="G48" s="58" t="s">
        <v>54</v>
      </c>
    </row>
    <row r="49" spans="2:7" ht="11.25">
      <c r="B49" s="60"/>
      <c r="C49" s="58"/>
      <c r="D49" s="58"/>
      <c r="E49" s="261"/>
      <c r="F49" s="49"/>
      <c r="G49" s="71"/>
    </row>
    <row r="50" spans="2:7" ht="11.25">
      <c r="B50" s="60" t="s">
        <v>256</v>
      </c>
      <c r="C50" s="58">
        <v>313</v>
      </c>
      <c r="D50" s="58"/>
      <c r="E50" s="261"/>
      <c r="F50" s="67"/>
      <c r="G50" s="58"/>
    </row>
    <row r="51" spans="2:7" ht="11.25">
      <c r="B51" s="60" t="s">
        <v>257</v>
      </c>
      <c r="C51" s="58"/>
      <c r="D51" s="58"/>
      <c r="E51" s="261"/>
      <c r="F51" s="67"/>
      <c r="G51" s="58"/>
    </row>
    <row r="52" spans="2:7" ht="11.25">
      <c r="B52" s="60" t="s">
        <v>258</v>
      </c>
      <c r="C52" s="7"/>
      <c r="D52" s="58"/>
      <c r="E52" s="261"/>
      <c r="F52" s="67"/>
      <c r="G52" s="58"/>
    </row>
    <row r="53" spans="2:7" ht="11.25">
      <c r="B53" s="60"/>
      <c r="D53" s="58"/>
      <c r="E53" s="261"/>
      <c r="F53" s="67"/>
      <c r="G53" s="58"/>
    </row>
    <row r="54" spans="1:7" ht="12" thickBot="1">
      <c r="A54" s="15"/>
      <c r="B54" s="98" t="s">
        <v>259</v>
      </c>
      <c r="C54" s="172">
        <f>C48+C50+C51+C52</f>
        <v>90073.00999999885</v>
      </c>
      <c r="D54" s="172">
        <f>D48+D50+D51-D52</f>
        <v>-731928</v>
      </c>
      <c r="E54" s="262">
        <f>E48+E50+E51-E52</f>
        <v>-1365804</v>
      </c>
      <c r="F54" s="100"/>
      <c r="G54" s="99"/>
    </row>
    <row r="55" spans="3:7" ht="11.25">
      <c r="C55" s="72"/>
      <c r="D55" s="72"/>
      <c r="E55" s="275"/>
      <c r="F55" s="73"/>
      <c r="G55" s="72"/>
    </row>
    <row r="56" spans="2:8" ht="11.25">
      <c r="B56" s="74"/>
      <c r="C56" s="72"/>
      <c r="D56" s="72"/>
      <c r="E56" s="275"/>
      <c r="F56" s="73"/>
      <c r="G56" s="72"/>
      <c r="H56" s="58"/>
    </row>
    <row r="57" spans="1:7" ht="11.25">
      <c r="A57" s="75"/>
      <c r="C57" s="72"/>
      <c r="D57" s="72"/>
      <c r="E57" s="275"/>
      <c r="F57" s="76"/>
      <c r="G57" s="77"/>
    </row>
    <row r="58" spans="1:7" ht="11.25">
      <c r="A58" s="75"/>
      <c r="B58" s="94"/>
      <c r="C58" s="95"/>
      <c r="D58" s="95"/>
      <c r="E58" s="276"/>
      <c r="F58" s="96"/>
      <c r="G58" s="97"/>
    </row>
    <row r="59" spans="1:7" ht="11.25">
      <c r="A59" s="75"/>
      <c r="B59" s="94"/>
      <c r="C59" s="95"/>
      <c r="D59" s="72"/>
      <c r="E59" s="275"/>
      <c r="F59" s="76"/>
      <c r="G59" s="77"/>
    </row>
    <row r="60" spans="1:7" ht="11.25">
      <c r="A60" s="75"/>
      <c r="C60" s="72"/>
      <c r="D60" s="72"/>
      <c r="E60" s="275"/>
      <c r="F60" s="76"/>
      <c r="G60" s="77"/>
    </row>
    <row r="61" spans="4:7" ht="11.25">
      <c r="D61" s="72"/>
      <c r="E61" s="275"/>
      <c r="F61" s="76"/>
      <c r="G61" s="77"/>
    </row>
    <row r="62" spans="1:6" ht="11.25">
      <c r="A62" s="75"/>
      <c r="B62" s="33"/>
      <c r="C62" s="78"/>
      <c r="E62" s="231"/>
      <c r="F62" s="73"/>
    </row>
    <row r="63" spans="1:6" ht="11.25">
      <c r="A63" s="75"/>
      <c r="B63" s="33"/>
      <c r="C63" s="78"/>
      <c r="E63" s="231"/>
      <c r="F63" s="73"/>
    </row>
    <row r="64" spans="1:6" ht="11.25">
      <c r="A64" s="75"/>
      <c r="B64" s="33"/>
      <c r="C64" s="78"/>
      <c r="E64" s="231"/>
      <c r="F64" s="73"/>
    </row>
    <row r="65" spans="1:6" ht="11.25">
      <c r="A65" s="75"/>
      <c r="B65" s="33"/>
      <c r="C65" s="78"/>
      <c r="F65" s="73"/>
    </row>
    <row r="66" spans="1:6" ht="11.25">
      <c r="A66" s="75"/>
      <c r="B66" s="33"/>
      <c r="C66" s="78"/>
      <c r="F66" s="73"/>
    </row>
    <row r="67" spans="1:6" ht="11.25">
      <c r="A67" s="75"/>
      <c r="B67" s="33"/>
      <c r="C67" s="78"/>
      <c r="F67" s="73"/>
    </row>
    <row r="68" spans="1:3" ht="12" customHeight="1">
      <c r="A68" s="33"/>
      <c r="C68" s="72"/>
    </row>
    <row r="69" spans="2:7" ht="11.25">
      <c r="B69" s="33"/>
      <c r="C69" s="78"/>
      <c r="D69" s="72"/>
      <c r="E69" s="277"/>
      <c r="F69" s="73"/>
      <c r="G69" s="77"/>
    </row>
    <row r="70" spans="2:7" ht="11.25">
      <c r="B70" s="33"/>
      <c r="C70" s="78"/>
      <c r="D70" s="72"/>
      <c r="E70" s="277"/>
      <c r="F70" s="73"/>
      <c r="G70" s="77"/>
    </row>
    <row r="71" ht="11.25">
      <c r="C71" s="7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  <headerFooter scaleWithDoc="0" alignWithMargins="0">
    <oddFooter>&amp;L&amp;6Utskr.dato &amp;D&amp;C&amp;6&amp;P&amp;R&amp;6&amp;F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O350"/>
  <sheetViews>
    <sheetView tabSelected="1" zoomScaleSheetLayoutView="100" zoomScalePageLayoutView="0" workbookViewId="0" topLeftCell="A157">
      <selection activeCell="E147" sqref="E147"/>
    </sheetView>
  </sheetViews>
  <sheetFormatPr defaultColWidth="11.421875" defaultRowHeight="12.75"/>
  <cols>
    <col min="1" max="1" width="8.140625" style="5" customWidth="1"/>
    <col min="2" max="2" width="43.57421875" style="5" customWidth="1"/>
    <col min="3" max="3" width="14.57421875" style="179" customWidth="1"/>
    <col min="4" max="4" width="15.28125" style="13" customWidth="1"/>
    <col min="5" max="5" width="13.8515625" style="231" customWidth="1"/>
    <col min="6" max="6" width="13.8515625" style="5" customWidth="1"/>
    <col min="7" max="7" width="12.421875" style="72" customWidth="1"/>
    <col min="8" max="8" width="11.421875" style="5" customWidth="1"/>
    <col min="9" max="9" width="10.7109375" style="5" customWidth="1"/>
    <col min="10" max="16384" width="11.421875" style="5" customWidth="1"/>
  </cols>
  <sheetData>
    <row r="3" spans="2:5" ht="15">
      <c r="B3" s="121"/>
      <c r="C3" s="19" t="s">
        <v>5</v>
      </c>
      <c r="D3" s="175">
        <f>'Budsjett 2020'!F7</f>
        <v>100</v>
      </c>
      <c r="E3" s="245"/>
    </row>
    <row r="4" spans="1:6" ht="11.25">
      <c r="A4" s="160" t="s">
        <v>290</v>
      </c>
      <c r="B4" s="2"/>
      <c r="C4" s="3"/>
      <c r="D4" s="134"/>
      <c r="F4" s="1"/>
    </row>
    <row r="5" spans="1:6" ht="11.25">
      <c r="A5" s="146"/>
      <c r="B5" s="147"/>
      <c r="C5" s="138"/>
      <c r="D5" s="138"/>
      <c r="F5" s="4"/>
    </row>
    <row r="6" spans="1:6" ht="16.5" customHeight="1">
      <c r="A6" s="109" t="str">
        <f>'Budsjett 2020'!A7</f>
        <v>MÅNED</v>
      </c>
      <c r="B6" s="122">
        <f>'Budsjett 2020'!B7</f>
        <v>12</v>
      </c>
      <c r="C6" s="114"/>
      <c r="D6" s="7"/>
      <c r="E6" s="232"/>
      <c r="F6" s="6"/>
    </row>
    <row r="7" spans="1:6" ht="11.25">
      <c r="A7" s="117"/>
      <c r="B7" s="9"/>
      <c r="C7" s="176" t="s">
        <v>4</v>
      </c>
      <c r="D7" s="131" t="s">
        <v>6</v>
      </c>
      <c r="E7" s="246" t="s">
        <v>6</v>
      </c>
      <c r="F7" s="9" t="s">
        <v>244</v>
      </c>
    </row>
    <row r="8" spans="1:6" ht="11.25">
      <c r="A8" s="115" t="s">
        <v>63</v>
      </c>
      <c r="B8" s="124" t="s">
        <v>2</v>
      </c>
      <c r="C8" s="161">
        <f>'Budsjett 2020'!C11</f>
        <v>43830</v>
      </c>
      <c r="D8" s="37" t="str">
        <f>'Budsjett 2020'!D11</f>
        <v>2019</v>
      </c>
      <c r="E8" s="247" t="s">
        <v>95</v>
      </c>
      <c r="F8" s="12" t="s">
        <v>281</v>
      </c>
    </row>
    <row r="9" spans="1:3" ht="11.25">
      <c r="A9" s="80"/>
      <c r="B9" s="87"/>
      <c r="C9" s="178"/>
    </row>
    <row r="10" spans="1:6" ht="11.25">
      <c r="A10" s="144" t="s">
        <v>11</v>
      </c>
      <c r="B10" s="13" t="s">
        <v>211</v>
      </c>
      <c r="C10" s="167">
        <f>C47</f>
        <v>638701.86</v>
      </c>
      <c r="D10" s="167">
        <f>D47</f>
        <v>628000</v>
      </c>
      <c r="E10" s="233">
        <f>E47</f>
        <v>1198132</v>
      </c>
      <c r="F10" s="152">
        <f>C10/D10*100</f>
        <v>101.7041178343949</v>
      </c>
    </row>
    <row r="11" spans="1:6" ht="11.25">
      <c r="A11" s="144" t="s">
        <v>14</v>
      </c>
      <c r="B11" s="13" t="s">
        <v>20</v>
      </c>
      <c r="C11" s="167">
        <f>C72</f>
        <v>137621.87</v>
      </c>
      <c r="D11" s="167">
        <f>D72</f>
        <v>190000</v>
      </c>
      <c r="E11" s="233">
        <f>E72</f>
        <v>288500</v>
      </c>
      <c r="F11" s="152">
        <f aca="true" t="shared" si="0" ref="F11:F18">C11/D11*100</f>
        <v>72.43256315789473</v>
      </c>
    </row>
    <row r="12" spans="1:6" ht="11.25">
      <c r="A12" s="144" t="s">
        <v>15</v>
      </c>
      <c r="B12" s="13" t="s">
        <v>21</v>
      </c>
      <c r="C12" s="167">
        <f>C96</f>
        <v>107820.64</v>
      </c>
      <c r="D12" s="167">
        <f>D96</f>
        <v>200000</v>
      </c>
      <c r="E12" s="233">
        <f>E96</f>
        <v>295000</v>
      </c>
      <c r="F12" s="152">
        <f t="shared" si="0"/>
        <v>53.91032</v>
      </c>
    </row>
    <row r="13" spans="1:6" ht="11.25">
      <c r="A13" s="144" t="s">
        <v>16</v>
      </c>
      <c r="B13" s="13" t="s">
        <v>22</v>
      </c>
      <c r="C13" s="167">
        <f>C108</f>
        <v>497955.07999999996</v>
      </c>
      <c r="D13" s="167">
        <f>D108</f>
        <v>458500</v>
      </c>
      <c r="E13" s="233">
        <f>E108</f>
        <v>546500</v>
      </c>
      <c r="F13" s="152">
        <f t="shared" si="0"/>
        <v>108.60525190839694</v>
      </c>
    </row>
    <row r="14" spans="1:6" ht="11.25">
      <c r="A14" s="144" t="s">
        <v>17</v>
      </c>
      <c r="B14" s="13" t="s">
        <v>45</v>
      </c>
      <c r="C14" s="167">
        <f>C136</f>
        <v>403195.32</v>
      </c>
      <c r="D14" s="167">
        <f>D136</f>
        <v>540000</v>
      </c>
      <c r="E14" s="233">
        <f>E136</f>
        <v>1286200</v>
      </c>
      <c r="F14" s="152">
        <f t="shared" si="0"/>
        <v>74.6658</v>
      </c>
    </row>
    <row r="15" spans="1:6" ht="11.25">
      <c r="A15" s="144" t="s">
        <v>18</v>
      </c>
      <c r="B15" s="13" t="s">
        <v>23</v>
      </c>
      <c r="C15" s="167">
        <f>C157</f>
        <v>205538.87</v>
      </c>
      <c r="D15" s="167">
        <f>D157</f>
        <v>278800</v>
      </c>
      <c r="E15" s="233">
        <f>E157</f>
        <v>308460</v>
      </c>
      <c r="F15" s="152">
        <f t="shared" si="0"/>
        <v>73.72269368723099</v>
      </c>
    </row>
    <row r="16" spans="1:6" ht="11.25">
      <c r="A16" s="144" t="s">
        <v>19</v>
      </c>
      <c r="B16" s="13" t="s">
        <v>52</v>
      </c>
      <c r="C16" s="167">
        <f>C200</f>
        <v>2417157.01</v>
      </c>
      <c r="D16" s="167">
        <f>D200</f>
        <v>2956030</v>
      </c>
      <c r="E16" s="233">
        <f>E200</f>
        <v>4137424</v>
      </c>
      <c r="F16" s="152">
        <f t="shared" si="0"/>
        <v>81.77038155905048</v>
      </c>
    </row>
    <row r="17" spans="1:6" ht="11.25" hidden="1">
      <c r="A17" s="144" t="s">
        <v>39</v>
      </c>
      <c r="B17" s="13" t="s">
        <v>41</v>
      </c>
      <c r="C17" s="167">
        <f>C212</f>
        <v>0</v>
      </c>
      <c r="D17" s="167">
        <f>D212</f>
        <v>0</v>
      </c>
      <c r="E17" s="233">
        <f>E212</f>
        <v>0</v>
      </c>
      <c r="F17" s="152" t="e">
        <f t="shared" si="0"/>
        <v>#DIV/0!</v>
      </c>
    </row>
    <row r="18" spans="1:6" ht="11.25">
      <c r="A18" s="84" t="s">
        <v>39</v>
      </c>
      <c r="B18" s="13" t="s">
        <v>41</v>
      </c>
      <c r="C18" s="167">
        <f>C224</f>
        <v>127485.95</v>
      </c>
      <c r="D18" s="167">
        <f>D224</f>
        <v>120000</v>
      </c>
      <c r="E18" s="233">
        <f>E224</f>
        <v>106000</v>
      </c>
      <c r="F18" s="152">
        <f t="shared" si="0"/>
        <v>106.23829166666667</v>
      </c>
    </row>
    <row r="19" spans="1:6" ht="12">
      <c r="A19" s="103"/>
      <c r="C19" s="167"/>
      <c r="D19" s="225"/>
      <c r="E19" s="234"/>
      <c r="F19" s="193"/>
    </row>
    <row r="20" spans="1:6" ht="12" thickBot="1">
      <c r="A20" s="104"/>
      <c r="B20" s="135" t="s">
        <v>88</v>
      </c>
      <c r="C20" s="168">
        <f>SUM(C10:C19)</f>
        <v>4535476.600000001</v>
      </c>
      <c r="D20" s="226">
        <f>SUM(D10:D19)</f>
        <v>5371330</v>
      </c>
      <c r="E20" s="235">
        <f>SUM(E10:E19)</f>
        <v>8166216</v>
      </c>
      <c r="F20" s="194">
        <f>C20/D20*100</f>
        <v>84.43861390009552</v>
      </c>
    </row>
    <row r="21" ht="16.5" customHeight="1">
      <c r="A21" s="83"/>
    </row>
    <row r="22" ht="11.25">
      <c r="C22" s="180"/>
    </row>
    <row r="23" spans="1:6" ht="11.25">
      <c r="A23" s="22">
        <v>10</v>
      </c>
      <c r="B23" s="22" t="s">
        <v>242</v>
      </c>
      <c r="C23" s="181"/>
      <c r="D23" s="270"/>
      <c r="E23" s="270"/>
      <c r="F23" s="21"/>
    </row>
    <row r="24" spans="1:6" ht="11.25">
      <c r="A24" s="136"/>
      <c r="B24" s="23"/>
      <c r="C24" s="182" t="s">
        <v>4</v>
      </c>
      <c r="D24" s="265" t="str">
        <f>+D7</f>
        <v>Budsjett</v>
      </c>
      <c r="E24" s="266" t="s">
        <v>6</v>
      </c>
      <c r="F24" s="23" t="str">
        <f>+F7</f>
        <v>Forbruks % av</v>
      </c>
    </row>
    <row r="25" spans="1:6" ht="11.25">
      <c r="A25" s="124" t="s">
        <v>1</v>
      </c>
      <c r="B25" s="124" t="s">
        <v>2</v>
      </c>
      <c r="C25" s="161">
        <f>C8</f>
        <v>43830</v>
      </c>
      <c r="D25" s="267" t="str">
        <f>+D8</f>
        <v>2019</v>
      </c>
      <c r="E25" s="267" t="str">
        <f>E8</f>
        <v>2020</v>
      </c>
      <c r="F25" s="12" t="str">
        <f>+F8</f>
        <v> budsjett 2019</v>
      </c>
    </row>
    <row r="26" spans="1:7" s="4" customFormat="1" ht="11.25">
      <c r="A26" s="81"/>
      <c r="B26" s="25"/>
      <c r="C26" s="183"/>
      <c r="D26" s="89"/>
      <c r="E26" s="248"/>
      <c r="F26" s="25"/>
      <c r="G26" s="156"/>
    </row>
    <row r="27" spans="1:10" s="4" customFormat="1" ht="11.25">
      <c r="A27" s="118" t="s">
        <v>65</v>
      </c>
      <c r="B27" s="120" t="s">
        <v>24</v>
      </c>
      <c r="C27" s="27">
        <v>21272</v>
      </c>
      <c r="D27" s="27">
        <v>0</v>
      </c>
      <c r="E27" s="237">
        <v>324300</v>
      </c>
      <c r="F27" s="152">
        <v>0</v>
      </c>
      <c r="G27" s="72" t="s">
        <v>291</v>
      </c>
      <c r="H27" s="5"/>
      <c r="I27" s="5"/>
      <c r="J27" s="5"/>
    </row>
    <row r="28" spans="1:10" s="4" customFormat="1" ht="11.25">
      <c r="A28" s="118" t="s">
        <v>89</v>
      </c>
      <c r="B28" s="120" t="s">
        <v>46</v>
      </c>
      <c r="C28" s="27">
        <v>277911.25</v>
      </c>
      <c r="D28" s="27">
        <v>371000</v>
      </c>
      <c r="E28" s="237">
        <v>355500</v>
      </c>
      <c r="F28" s="152">
        <f aca="true" t="shared" si="1" ref="F28:F43">C28/D28*100</f>
        <v>74.90869272237197</v>
      </c>
      <c r="G28" s="72" t="s">
        <v>292</v>
      </c>
      <c r="H28" s="5"/>
      <c r="I28" s="5"/>
      <c r="J28" s="5"/>
    </row>
    <row r="29" spans="1:6" ht="11.25">
      <c r="A29" s="118" t="s">
        <v>70</v>
      </c>
      <c r="B29" s="119" t="s">
        <v>142</v>
      </c>
      <c r="C29" s="27">
        <v>20955.96</v>
      </c>
      <c r="D29" s="27">
        <v>30000</v>
      </c>
      <c r="E29" s="237">
        <v>259000</v>
      </c>
      <c r="F29" s="152">
        <f t="shared" si="1"/>
        <v>69.85319999999999</v>
      </c>
    </row>
    <row r="30" spans="1:6" ht="11.25">
      <c r="A30" s="118" t="s">
        <v>140</v>
      </c>
      <c r="B30" s="119" t="s">
        <v>141</v>
      </c>
      <c r="C30" s="27">
        <v>18729.45</v>
      </c>
      <c r="D30" s="27">
        <v>19000</v>
      </c>
      <c r="E30" s="237">
        <v>14400</v>
      </c>
      <c r="F30" s="152">
        <f t="shared" si="1"/>
        <v>98.57605263157895</v>
      </c>
    </row>
    <row r="31" spans="1:6" ht="11.25">
      <c r="A31" s="118" t="s">
        <v>66</v>
      </c>
      <c r="B31" s="119" t="s">
        <v>157</v>
      </c>
      <c r="C31" s="27">
        <v>330</v>
      </c>
      <c r="D31" s="27">
        <v>4000</v>
      </c>
      <c r="E31" s="237">
        <v>2000</v>
      </c>
      <c r="F31" s="152">
        <f t="shared" si="1"/>
        <v>8.25</v>
      </c>
    </row>
    <row r="32" spans="1:6" ht="11.25">
      <c r="A32" s="118" t="s">
        <v>90</v>
      </c>
      <c r="B32" s="119" t="s">
        <v>156</v>
      </c>
      <c r="C32" s="27">
        <v>503.92</v>
      </c>
      <c r="D32" s="27">
        <v>1000</v>
      </c>
      <c r="E32" s="237">
        <v>2000</v>
      </c>
      <c r="F32" s="152">
        <f t="shared" si="1"/>
        <v>50.392</v>
      </c>
    </row>
    <row r="33" spans="1:6" ht="11.25">
      <c r="A33" s="118" t="s">
        <v>67</v>
      </c>
      <c r="B33" s="4" t="s">
        <v>175</v>
      </c>
      <c r="C33" s="27">
        <v>22407.77</v>
      </c>
      <c r="D33" s="27">
        <v>31000</v>
      </c>
      <c r="E33" s="237">
        <v>86400</v>
      </c>
      <c r="F33" s="152">
        <f t="shared" si="1"/>
        <v>72.28312903225806</v>
      </c>
    </row>
    <row r="34" spans="1:6" ht="11.25" hidden="1">
      <c r="A34" s="118" t="s">
        <v>92</v>
      </c>
      <c r="B34" s="133" t="s">
        <v>53</v>
      </c>
      <c r="C34" s="27">
        <v>0</v>
      </c>
      <c r="D34" s="27">
        <v>0</v>
      </c>
      <c r="E34" s="237">
        <v>0</v>
      </c>
      <c r="F34" s="152" t="e">
        <f t="shared" si="1"/>
        <v>#DIV/0!</v>
      </c>
    </row>
    <row r="35" spans="1:6" ht="11.25" hidden="1">
      <c r="A35" s="88" t="s">
        <v>67</v>
      </c>
      <c r="B35" s="4" t="s">
        <v>175</v>
      </c>
      <c r="C35" s="27">
        <v>0</v>
      </c>
      <c r="D35" s="27">
        <v>0</v>
      </c>
      <c r="E35" s="237">
        <v>0</v>
      </c>
      <c r="F35" s="152" t="e">
        <f t="shared" si="1"/>
        <v>#DIV/0!</v>
      </c>
    </row>
    <row r="36" spans="1:6" ht="11.25" hidden="1">
      <c r="A36" s="118" t="s">
        <v>93</v>
      </c>
      <c r="B36" s="133" t="s">
        <v>64</v>
      </c>
      <c r="C36" s="27">
        <v>0</v>
      </c>
      <c r="D36" s="27">
        <v>0</v>
      </c>
      <c r="E36" s="237">
        <v>0</v>
      </c>
      <c r="F36" s="152" t="e">
        <f t="shared" si="1"/>
        <v>#DIV/0!</v>
      </c>
    </row>
    <row r="37" spans="1:6" ht="12" customHeight="1" hidden="1">
      <c r="A37" s="88" t="s">
        <v>176</v>
      </c>
      <c r="B37" s="4" t="s">
        <v>172</v>
      </c>
      <c r="C37" s="27">
        <v>0</v>
      </c>
      <c r="D37" s="27">
        <v>0</v>
      </c>
      <c r="E37" s="237">
        <v>0</v>
      </c>
      <c r="F37" s="152" t="e">
        <f t="shared" si="1"/>
        <v>#DIV/0!</v>
      </c>
    </row>
    <row r="38" spans="1:6" ht="12" customHeight="1" hidden="1">
      <c r="A38" s="88" t="s">
        <v>177</v>
      </c>
      <c r="B38" s="4" t="s">
        <v>173</v>
      </c>
      <c r="C38" s="27">
        <v>0</v>
      </c>
      <c r="D38" s="27">
        <v>0</v>
      </c>
      <c r="E38" s="237">
        <v>0</v>
      </c>
      <c r="F38" s="152" t="e">
        <f t="shared" si="1"/>
        <v>#DIV/0!</v>
      </c>
    </row>
    <row r="39" spans="1:6" ht="12" customHeight="1" hidden="1">
      <c r="A39" s="88" t="s">
        <v>178</v>
      </c>
      <c r="B39" s="4" t="s">
        <v>174</v>
      </c>
      <c r="C39" s="27">
        <v>0</v>
      </c>
      <c r="D39" s="27">
        <v>0</v>
      </c>
      <c r="E39" s="237">
        <v>0</v>
      </c>
      <c r="F39" s="152" t="e">
        <f t="shared" si="1"/>
        <v>#DIV/0!</v>
      </c>
    </row>
    <row r="40" spans="1:6" ht="12" customHeight="1">
      <c r="A40" s="118" t="s">
        <v>68</v>
      </c>
      <c r="B40" s="133" t="s">
        <v>91</v>
      </c>
      <c r="C40" s="27">
        <v>0</v>
      </c>
      <c r="D40" s="27">
        <v>8000</v>
      </c>
      <c r="E40" s="237">
        <v>8000</v>
      </c>
      <c r="F40" s="152">
        <f t="shared" si="1"/>
        <v>0</v>
      </c>
    </row>
    <row r="41" spans="1:6" ht="12" customHeight="1">
      <c r="A41" s="118" t="s">
        <v>94</v>
      </c>
      <c r="B41" s="133" t="s">
        <v>37</v>
      </c>
      <c r="C41" s="27">
        <v>176473.3</v>
      </c>
      <c r="D41" s="27">
        <v>85000</v>
      </c>
      <c r="E41" s="237">
        <v>92532</v>
      </c>
      <c r="F41" s="152">
        <f t="shared" si="1"/>
        <v>207.61564705882353</v>
      </c>
    </row>
    <row r="42" spans="1:6" ht="12" customHeight="1">
      <c r="A42" s="88" t="s">
        <v>212</v>
      </c>
      <c r="B42" s="4" t="s">
        <v>213</v>
      </c>
      <c r="C42" s="27">
        <v>16603</v>
      </c>
      <c r="D42" s="27">
        <v>10000</v>
      </c>
      <c r="E42" s="237">
        <v>50000</v>
      </c>
      <c r="F42" s="152">
        <f t="shared" si="1"/>
        <v>166.03</v>
      </c>
    </row>
    <row r="43" spans="1:6" ht="12" customHeight="1">
      <c r="A43" s="118" t="s">
        <v>69</v>
      </c>
      <c r="B43" s="133" t="s">
        <v>25</v>
      </c>
      <c r="C43" s="27">
        <v>0</v>
      </c>
      <c r="D43" s="27">
        <v>4000</v>
      </c>
      <c r="E43" s="237">
        <v>4000</v>
      </c>
      <c r="F43" s="152">
        <f t="shared" si="1"/>
        <v>0</v>
      </c>
    </row>
    <row r="44" spans="1:6" ht="12" customHeight="1">
      <c r="A44" s="118" t="s">
        <v>71</v>
      </c>
      <c r="B44" s="4" t="s">
        <v>282</v>
      </c>
      <c r="C44" s="138">
        <v>83515.21</v>
      </c>
      <c r="D44" s="27">
        <v>65000</v>
      </c>
      <c r="E44" s="249">
        <v>0</v>
      </c>
      <c r="F44" s="152">
        <f>C44/D44*100</f>
        <v>128.4849384615385</v>
      </c>
    </row>
    <row r="45" spans="1:6" ht="12" customHeight="1" hidden="1">
      <c r="A45" s="88" t="s">
        <v>197</v>
      </c>
      <c r="B45" s="4" t="s">
        <v>198</v>
      </c>
      <c r="C45" s="27"/>
      <c r="D45" s="27"/>
      <c r="E45" s="237"/>
      <c r="F45" s="152" t="e">
        <f>C45/E45*100</f>
        <v>#DIV/0!</v>
      </c>
    </row>
    <row r="46" spans="1:6" ht="11.25">
      <c r="A46" s="141"/>
      <c r="B46" s="119"/>
      <c r="C46" s="138"/>
      <c r="D46" s="35"/>
      <c r="E46" s="238"/>
      <c r="F46" s="193"/>
    </row>
    <row r="47" spans="1:6" ht="12" thickBot="1">
      <c r="A47" s="105">
        <v>10</v>
      </c>
      <c r="B47" s="15" t="str">
        <f>+B23</f>
        <v>FO HORDALAND INTERNT</v>
      </c>
      <c r="C47" s="162">
        <f>SUM(C27:C45)</f>
        <v>638701.86</v>
      </c>
      <c r="D47" s="198">
        <f>SUM(D27:D46)</f>
        <v>628000</v>
      </c>
      <c r="E47" s="239">
        <f>SUM(E27:E46)</f>
        <v>1198132</v>
      </c>
      <c r="F47" s="194">
        <f>C47/D47*100</f>
        <v>101.7041178343949</v>
      </c>
    </row>
    <row r="49" spans="1:6" ht="11.25">
      <c r="A49" s="85" t="s">
        <v>14</v>
      </c>
      <c r="B49" s="28" t="s">
        <v>26</v>
      </c>
      <c r="C49" s="184"/>
      <c r="D49" s="28"/>
      <c r="E49" s="263"/>
      <c r="F49" s="22"/>
    </row>
    <row r="50" spans="1:6" ht="11.25">
      <c r="A50" s="23"/>
      <c r="B50" s="23"/>
      <c r="C50" s="182" t="s">
        <v>4</v>
      </c>
      <c r="D50" s="24" t="str">
        <f>+D7</f>
        <v>Budsjett</v>
      </c>
      <c r="E50" s="266" t="s">
        <v>309</v>
      </c>
      <c r="F50" s="23" t="str">
        <f>+F7</f>
        <v>Forbruks % av</v>
      </c>
    </row>
    <row r="51" spans="1:6" ht="11.25">
      <c r="A51" s="124" t="s">
        <v>1</v>
      </c>
      <c r="B51" s="124" t="s">
        <v>2</v>
      </c>
      <c r="C51" s="161">
        <f>C25</f>
        <v>43830</v>
      </c>
      <c r="D51" s="37" t="str">
        <f>+D8</f>
        <v>2019</v>
      </c>
      <c r="E51" s="267" t="str">
        <f>E25</f>
        <v>2020</v>
      </c>
      <c r="F51" s="12" t="str">
        <f>+F8</f>
        <v> budsjett 2019</v>
      </c>
    </row>
    <row r="52" spans="1:6" ht="11.25">
      <c r="A52" s="227">
        <v>2010</v>
      </c>
      <c r="B52" s="5" t="s">
        <v>295</v>
      </c>
      <c r="E52" s="231">
        <v>50000</v>
      </c>
      <c r="F52" s="86"/>
    </row>
    <row r="53" spans="1:6" ht="11.25" hidden="1">
      <c r="A53" s="86">
        <v>2010</v>
      </c>
      <c r="B53" s="5" t="s">
        <v>243</v>
      </c>
      <c r="C53" s="138">
        <v>0</v>
      </c>
      <c r="D53" s="13">
        <v>0</v>
      </c>
      <c r="E53" s="231">
        <v>0</v>
      </c>
      <c r="F53" s="152">
        <v>0</v>
      </c>
    </row>
    <row r="54" spans="1:6" ht="11.25">
      <c r="A54" s="144" t="s">
        <v>95</v>
      </c>
      <c r="B54" s="119" t="s">
        <v>145</v>
      </c>
      <c r="C54" s="138">
        <v>8354.6</v>
      </c>
      <c r="D54" s="13">
        <v>20000</v>
      </c>
      <c r="E54" s="231">
        <v>30000</v>
      </c>
      <c r="F54" s="152">
        <f aca="true" t="shared" si="2" ref="F54:F69">C54/D54*100</f>
        <v>41.773</v>
      </c>
    </row>
    <row r="55" spans="1:6" ht="11.25" hidden="1">
      <c r="A55" s="84" t="s">
        <v>261</v>
      </c>
      <c r="B55" s="4" t="s">
        <v>262</v>
      </c>
      <c r="C55" s="138">
        <v>0</v>
      </c>
      <c r="D55" s="13">
        <v>0</v>
      </c>
      <c r="E55" s="231">
        <v>0</v>
      </c>
      <c r="F55" s="152" t="e">
        <f t="shared" si="2"/>
        <v>#DIV/0!</v>
      </c>
    </row>
    <row r="56" spans="1:6" ht="11.25">
      <c r="A56" s="149" t="s">
        <v>164</v>
      </c>
      <c r="B56" s="229">
        <v>43952</v>
      </c>
      <c r="C56" s="138">
        <v>32866.7</v>
      </c>
      <c r="D56" s="13">
        <v>35000</v>
      </c>
      <c r="E56" s="231">
        <v>35000</v>
      </c>
      <c r="F56" s="152">
        <f t="shared" si="2"/>
        <v>93.90485714285714</v>
      </c>
    </row>
    <row r="57" spans="1:6" ht="11.25">
      <c r="A57" s="230" t="s">
        <v>168</v>
      </c>
      <c r="B57" s="4" t="s">
        <v>283</v>
      </c>
      <c r="C57" s="138">
        <v>0</v>
      </c>
      <c r="D57" s="13">
        <v>5000</v>
      </c>
      <c r="E57" s="231">
        <v>31500</v>
      </c>
      <c r="F57" s="152">
        <f t="shared" si="2"/>
        <v>0</v>
      </c>
    </row>
    <row r="58" spans="1:6" ht="11.25">
      <c r="A58" s="149" t="s">
        <v>169</v>
      </c>
      <c r="B58" s="4" t="s">
        <v>293</v>
      </c>
      <c r="C58" s="138">
        <v>13587.59</v>
      </c>
      <c r="D58" s="13">
        <v>30000</v>
      </c>
      <c r="E58" s="231">
        <v>21000</v>
      </c>
      <c r="F58" s="152">
        <f t="shared" si="2"/>
        <v>45.29196666666667</v>
      </c>
    </row>
    <row r="59" spans="1:6" ht="11.25" hidden="1">
      <c r="A59" s="149" t="s">
        <v>170</v>
      </c>
      <c r="B59" s="4" t="s">
        <v>265</v>
      </c>
      <c r="C59" s="138">
        <v>0</v>
      </c>
      <c r="D59" s="13">
        <v>0</v>
      </c>
      <c r="E59" s="231">
        <v>0</v>
      </c>
      <c r="F59" s="152" t="e">
        <f t="shared" si="2"/>
        <v>#DIV/0!</v>
      </c>
    </row>
    <row r="60" spans="1:6" ht="11.25">
      <c r="A60" s="149" t="s">
        <v>171</v>
      </c>
      <c r="B60" s="4" t="s">
        <v>294</v>
      </c>
      <c r="C60" s="138">
        <v>47036.98</v>
      </c>
      <c r="D60" s="13">
        <v>50000</v>
      </c>
      <c r="E60" s="231">
        <v>121000</v>
      </c>
      <c r="F60" s="152">
        <f t="shared" si="2"/>
        <v>94.07396</v>
      </c>
    </row>
    <row r="61" spans="1:6" ht="11.25">
      <c r="A61" s="137" t="s">
        <v>96</v>
      </c>
      <c r="B61" s="133" t="s">
        <v>139</v>
      </c>
      <c r="C61" s="138">
        <v>3176</v>
      </c>
      <c r="D61" s="13">
        <v>10000</v>
      </c>
      <c r="E61" s="231">
        <v>10000</v>
      </c>
      <c r="F61" s="152">
        <f t="shared" si="2"/>
        <v>31.759999999999998</v>
      </c>
    </row>
    <row r="62" spans="1:7" ht="11.25" hidden="1">
      <c r="A62" s="149" t="s">
        <v>158</v>
      </c>
      <c r="B62" s="4" t="s">
        <v>159</v>
      </c>
      <c r="C62" s="138">
        <v>0</v>
      </c>
      <c r="D62" s="13">
        <v>0</v>
      </c>
      <c r="E62" s="231">
        <v>0</v>
      </c>
      <c r="F62" s="152" t="e">
        <f t="shared" si="2"/>
        <v>#DIV/0!</v>
      </c>
      <c r="G62" s="72" t="s">
        <v>196</v>
      </c>
    </row>
    <row r="63" spans="1:6" ht="11.25" hidden="1">
      <c r="A63" s="137" t="s">
        <v>97</v>
      </c>
      <c r="B63" s="133" t="s">
        <v>111</v>
      </c>
      <c r="C63" s="138">
        <v>0</v>
      </c>
      <c r="D63" s="13">
        <v>0</v>
      </c>
      <c r="E63" s="231">
        <v>0</v>
      </c>
      <c r="F63" s="152" t="e">
        <f t="shared" si="2"/>
        <v>#DIV/0!</v>
      </c>
    </row>
    <row r="64" spans="1:6" ht="11.25" hidden="1">
      <c r="A64" s="137" t="s">
        <v>98</v>
      </c>
      <c r="B64" s="133" t="s">
        <v>75</v>
      </c>
      <c r="C64" s="138">
        <v>0</v>
      </c>
      <c r="D64" s="13">
        <v>0</v>
      </c>
      <c r="E64" s="231">
        <v>0</v>
      </c>
      <c r="F64" s="152" t="e">
        <f t="shared" si="2"/>
        <v>#DIV/0!</v>
      </c>
    </row>
    <row r="65" spans="1:7" ht="11.25" hidden="1">
      <c r="A65" s="149" t="s">
        <v>160</v>
      </c>
      <c r="B65" s="4" t="s">
        <v>161</v>
      </c>
      <c r="C65" s="138">
        <v>0</v>
      </c>
      <c r="D65" s="13">
        <v>0</v>
      </c>
      <c r="E65" s="231">
        <v>0</v>
      </c>
      <c r="F65" s="152" t="e">
        <f t="shared" si="2"/>
        <v>#DIV/0!</v>
      </c>
      <c r="G65" s="72" t="s">
        <v>195</v>
      </c>
    </row>
    <row r="66" spans="1:6" ht="11.25" hidden="1">
      <c r="A66" s="137" t="s">
        <v>73</v>
      </c>
      <c r="B66" s="133" t="s">
        <v>72</v>
      </c>
      <c r="C66" s="138">
        <v>0</v>
      </c>
      <c r="D66" s="13">
        <v>0</v>
      </c>
      <c r="E66" s="231">
        <v>0</v>
      </c>
      <c r="F66" s="152" t="e">
        <f t="shared" si="2"/>
        <v>#DIV/0!</v>
      </c>
    </row>
    <row r="67" spans="1:6" ht="11.25" hidden="1">
      <c r="A67" s="149" t="s">
        <v>158</v>
      </c>
      <c r="B67" s="4" t="s">
        <v>159</v>
      </c>
      <c r="C67" s="138">
        <v>0</v>
      </c>
      <c r="D67" s="13">
        <v>0</v>
      </c>
      <c r="E67" s="231">
        <v>0</v>
      </c>
      <c r="F67" s="152" t="e">
        <f t="shared" si="2"/>
        <v>#DIV/0!</v>
      </c>
    </row>
    <row r="68" spans="1:6" ht="11.25" hidden="1">
      <c r="A68" s="149" t="s">
        <v>97</v>
      </c>
      <c r="B68" s="4" t="s">
        <v>111</v>
      </c>
      <c r="C68" s="138">
        <v>0</v>
      </c>
      <c r="D68" s="13">
        <v>0</v>
      </c>
      <c r="E68" s="231">
        <v>0</v>
      </c>
      <c r="F68" s="152" t="e">
        <f t="shared" si="2"/>
        <v>#DIV/0!</v>
      </c>
    </row>
    <row r="69" spans="1:7" s="4" customFormat="1" ht="11.25">
      <c r="A69" s="137" t="s">
        <v>74</v>
      </c>
      <c r="B69" s="133" t="s">
        <v>59</v>
      </c>
      <c r="C69" s="138">
        <v>32600</v>
      </c>
      <c r="D69" s="13">
        <v>40000</v>
      </c>
      <c r="E69" s="231">
        <v>40000</v>
      </c>
      <c r="F69" s="152">
        <f t="shared" si="2"/>
        <v>81.5</v>
      </c>
      <c r="G69" s="156"/>
    </row>
    <row r="70" spans="1:7" s="80" customFormat="1" ht="12" hidden="1">
      <c r="A70" s="137" t="s">
        <v>99</v>
      </c>
      <c r="B70" s="133" t="s">
        <v>100</v>
      </c>
      <c r="C70" s="138"/>
      <c r="D70" s="13"/>
      <c r="E70" s="242">
        <v>0</v>
      </c>
      <c r="F70" s="152" t="e">
        <f>C70/D70*100</f>
        <v>#DIV/0!</v>
      </c>
      <c r="G70" s="158"/>
    </row>
    <row r="71" spans="1:6" ht="11.25">
      <c r="A71" s="133"/>
      <c r="B71" s="4"/>
      <c r="C71" s="138"/>
      <c r="F71" s="193"/>
    </row>
    <row r="72" spans="1:6" ht="12" thickBot="1">
      <c r="A72" s="145">
        <v>20</v>
      </c>
      <c r="B72" s="15" t="str">
        <f>+B49</f>
        <v>FAGPOLITISK ARBEID</v>
      </c>
      <c r="C72" s="162">
        <f>SUM(C53:C71)</f>
        <v>137621.87</v>
      </c>
      <c r="D72" s="16">
        <f>SUM(D53:D71)</f>
        <v>190000</v>
      </c>
      <c r="E72" s="241">
        <f>SUM(E53:E71)</f>
        <v>288500</v>
      </c>
      <c r="F72" s="194">
        <f>C72/D72*100</f>
        <v>72.43256315789473</v>
      </c>
    </row>
    <row r="73" spans="1:6" ht="11.25">
      <c r="A73" s="6"/>
      <c r="B73" s="6"/>
      <c r="C73" s="114"/>
      <c r="D73" s="7"/>
      <c r="E73" s="232"/>
      <c r="F73" s="29"/>
    </row>
    <row r="74" spans="1:6" ht="11.25">
      <c r="A74" s="85" t="s">
        <v>15</v>
      </c>
      <c r="B74" s="22" t="s">
        <v>27</v>
      </c>
      <c r="C74" s="184"/>
      <c r="D74" s="28"/>
      <c r="E74" s="263"/>
      <c r="F74" s="22"/>
    </row>
    <row r="75" spans="1:6" ht="11.25">
      <c r="A75" s="23"/>
      <c r="B75" s="23"/>
      <c r="C75" s="182" t="s">
        <v>4</v>
      </c>
      <c r="D75" s="24" t="str">
        <f>+D7</f>
        <v>Budsjett</v>
      </c>
      <c r="E75" s="266" t="s">
        <v>277</v>
      </c>
      <c r="F75" s="23" t="str">
        <f>+F7</f>
        <v>Forbruks % av</v>
      </c>
    </row>
    <row r="76" spans="1:6" ht="11.25">
      <c r="A76" s="124" t="s">
        <v>1</v>
      </c>
      <c r="B76" s="124" t="s">
        <v>2</v>
      </c>
      <c r="C76" s="161">
        <f>C25</f>
        <v>43830</v>
      </c>
      <c r="D76" s="30" t="str">
        <f>D51</f>
        <v>2019</v>
      </c>
      <c r="E76" s="272" t="str">
        <f>E51</f>
        <v>2020</v>
      </c>
      <c r="F76" s="12" t="str">
        <f>+F8</f>
        <v> budsjett 2019</v>
      </c>
    </row>
    <row r="77" spans="1:7" s="33" customFormat="1" ht="11.25">
      <c r="A77" s="81"/>
      <c r="B77" s="31"/>
      <c r="C77" s="183"/>
      <c r="D77" s="32"/>
      <c r="E77" s="250"/>
      <c r="F77" s="31"/>
      <c r="G77" s="78"/>
    </row>
    <row r="78" spans="1:6" ht="11.25" hidden="1">
      <c r="A78" s="144" t="s">
        <v>102</v>
      </c>
      <c r="B78" s="26" t="s">
        <v>47</v>
      </c>
      <c r="F78" s="152" t="e">
        <f>C78/#REF!*100</f>
        <v>#REF!</v>
      </c>
    </row>
    <row r="79" spans="1:6" ht="11.25">
      <c r="A79" s="149" t="s">
        <v>76</v>
      </c>
      <c r="B79" s="4" t="s">
        <v>143</v>
      </c>
      <c r="C79" s="163">
        <v>340</v>
      </c>
      <c r="D79" s="13">
        <v>50000</v>
      </c>
      <c r="E79" s="231">
        <v>195000</v>
      </c>
      <c r="F79" s="152">
        <f aca="true" t="shared" si="3" ref="F79:F84">C79/D79*100</f>
        <v>0.6799999999999999</v>
      </c>
    </row>
    <row r="80" spans="1:7" ht="11.25" hidden="1">
      <c r="A80" s="149" t="s">
        <v>162</v>
      </c>
      <c r="B80" s="4" t="s">
        <v>165</v>
      </c>
      <c r="C80" s="163">
        <v>0</v>
      </c>
      <c r="D80" s="13">
        <v>0</v>
      </c>
      <c r="E80" s="231">
        <v>0</v>
      </c>
      <c r="F80" s="152" t="e">
        <f t="shared" si="3"/>
        <v>#DIV/0!</v>
      </c>
      <c r="G80" s="72" t="s">
        <v>192</v>
      </c>
    </row>
    <row r="81" spans="1:7" ht="11.25" hidden="1">
      <c r="A81" s="149" t="s">
        <v>164</v>
      </c>
      <c r="B81" s="4" t="s">
        <v>166</v>
      </c>
      <c r="C81" s="163">
        <v>0</v>
      </c>
      <c r="D81" s="13">
        <v>0</v>
      </c>
      <c r="E81" s="231">
        <v>0</v>
      </c>
      <c r="F81" s="152" t="e">
        <f t="shared" si="3"/>
        <v>#DIV/0!</v>
      </c>
      <c r="G81" s="72" t="s">
        <v>193</v>
      </c>
    </row>
    <row r="82" spans="1:7" ht="11.25" hidden="1">
      <c r="A82" s="149" t="s">
        <v>163</v>
      </c>
      <c r="B82" s="4" t="s">
        <v>167</v>
      </c>
      <c r="C82" s="163">
        <v>0</v>
      </c>
      <c r="D82" s="13">
        <v>0</v>
      </c>
      <c r="E82" s="231">
        <v>0</v>
      </c>
      <c r="F82" s="152" t="e">
        <f t="shared" si="3"/>
        <v>#DIV/0!</v>
      </c>
      <c r="G82" s="72" t="s">
        <v>194</v>
      </c>
    </row>
    <row r="83" spans="1:7" s="4" customFormat="1" ht="11.25" hidden="1">
      <c r="A83" s="137" t="s">
        <v>76</v>
      </c>
      <c r="B83" s="133" t="s">
        <v>143</v>
      </c>
      <c r="C83" s="163">
        <v>0</v>
      </c>
      <c r="D83" s="13">
        <v>0</v>
      </c>
      <c r="E83" s="231">
        <v>0</v>
      </c>
      <c r="F83" s="152" t="e">
        <f t="shared" si="3"/>
        <v>#DIV/0!</v>
      </c>
      <c r="G83" s="156"/>
    </row>
    <row r="84" spans="1:7" s="4" customFormat="1" ht="11.25">
      <c r="A84" s="149" t="s">
        <v>103</v>
      </c>
      <c r="B84" s="4" t="s">
        <v>144</v>
      </c>
      <c r="C84" s="163">
        <v>107480.64</v>
      </c>
      <c r="D84" s="13">
        <v>150000</v>
      </c>
      <c r="E84" s="231">
        <v>100000</v>
      </c>
      <c r="F84" s="152">
        <f t="shared" si="3"/>
        <v>71.65376</v>
      </c>
      <c r="G84" s="156"/>
    </row>
    <row r="85" spans="1:7" s="4" customFormat="1" ht="11.25" hidden="1">
      <c r="A85" s="149" t="s">
        <v>214</v>
      </c>
      <c r="B85" s="4" t="s">
        <v>215</v>
      </c>
      <c r="C85" s="138"/>
      <c r="D85" s="138"/>
      <c r="E85" s="231"/>
      <c r="F85" s="152" t="e">
        <f aca="true" t="shared" si="4" ref="F85:F94">C85/E85*100</f>
        <v>#DIV/0!</v>
      </c>
      <c r="G85" s="156"/>
    </row>
    <row r="86" spans="1:7" s="4" customFormat="1" ht="11.25" hidden="1">
      <c r="A86" s="149" t="s">
        <v>199</v>
      </c>
      <c r="B86" s="4" t="s">
        <v>200</v>
      </c>
      <c r="C86" s="138"/>
      <c r="D86" s="138"/>
      <c r="E86" s="231"/>
      <c r="F86" s="152" t="e">
        <f t="shared" si="4"/>
        <v>#DIV/0!</v>
      </c>
      <c r="G86" s="156" t="s">
        <v>203</v>
      </c>
    </row>
    <row r="87" spans="1:7" s="4" customFormat="1" ht="11.25" hidden="1">
      <c r="A87" s="149" t="s">
        <v>201</v>
      </c>
      <c r="B87" s="4" t="s">
        <v>202</v>
      </c>
      <c r="C87" s="138"/>
      <c r="D87" s="138"/>
      <c r="E87" s="231"/>
      <c r="F87" s="152" t="e">
        <f t="shared" si="4"/>
        <v>#DIV/0!</v>
      </c>
      <c r="G87" s="156" t="s">
        <v>203</v>
      </c>
    </row>
    <row r="88" spans="1:7" s="4" customFormat="1" ht="11.25" hidden="1">
      <c r="A88" s="137" t="s">
        <v>104</v>
      </c>
      <c r="B88" s="4" t="s">
        <v>179</v>
      </c>
      <c r="C88" s="138"/>
      <c r="D88" s="138"/>
      <c r="E88" s="231"/>
      <c r="F88" s="152" t="e">
        <f t="shared" si="4"/>
        <v>#DIV/0!</v>
      </c>
      <c r="G88" s="156" t="s">
        <v>182</v>
      </c>
    </row>
    <row r="89" spans="1:7" s="4" customFormat="1" ht="11.25" hidden="1">
      <c r="A89" s="149" t="s">
        <v>180</v>
      </c>
      <c r="B89" s="4" t="s">
        <v>181</v>
      </c>
      <c r="C89" s="138"/>
      <c r="D89" s="138"/>
      <c r="E89" s="231"/>
      <c r="F89" s="152" t="e">
        <f t="shared" si="4"/>
        <v>#DIV/0!</v>
      </c>
      <c r="G89" s="156" t="s">
        <v>190</v>
      </c>
    </row>
    <row r="90" spans="1:7" s="4" customFormat="1" ht="11.25" hidden="1">
      <c r="A90" s="111">
        <v>3070</v>
      </c>
      <c r="B90" s="4" t="s">
        <v>183</v>
      </c>
      <c r="C90" s="138"/>
      <c r="D90" s="138"/>
      <c r="E90" s="231"/>
      <c r="F90" s="152" t="e">
        <f t="shared" si="4"/>
        <v>#DIV/0!</v>
      </c>
      <c r="G90" s="156" t="s">
        <v>191</v>
      </c>
    </row>
    <row r="91" spans="1:7" s="4" customFormat="1" ht="11.25" hidden="1">
      <c r="A91" s="111">
        <v>3071</v>
      </c>
      <c r="B91" s="4" t="s">
        <v>184</v>
      </c>
      <c r="C91" s="138"/>
      <c r="D91" s="138"/>
      <c r="E91" s="231"/>
      <c r="F91" s="152" t="e">
        <f t="shared" si="4"/>
        <v>#DIV/0!</v>
      </c>
      <c r="G91" s="156" t="s">
        <v>189</v>
      </c>
    </row>
    <row r="92" spans="1:7" s="4" customFormat="1" ht="11.25" hidden="1">
      <c r="A92" s="149" t="s">
        <v>185</v>
      </c>
      <c r="B92" s="4" t="s">
        <v>186</v>
      </c>
      <c r="C92" s="138"/>
      <c r="D92" s="138"/>
      <c r="E92" s="231"/>
      <c r="F92" s="152" t="e">
        <f t="shared" si="4"/>
        <v>#DIV/0!</v>
      </c>
      <c r="G92" s="156" t="s">
        <v>189</v>
      </c>
    </row>
    <row r="93" spans="1:7" s="4" customFormat="1" ht="11.25" hidden="1">
      <c r="A93" s="149" t="s">
        <v>187</v>
      </c>
      <c r="B93" s="4" t="s">
        <v>188</v>
      </c>
      <c r="C93" s="138"/>
      <c r="D93" s="138"/>
      <c r="E93" s="231"/>
      <c r="F93" s="152" t="e">
        <f t="shared" si="4"/>
        <v>#DIV/0!</v>
      </c>
      <c r="G93" s="156" t="s">
        <v>189</v>
      </c>
    </row>
    <row r="94" spans="1:6" ht="11.25" hidden="1">
      <c r="A94" s="140">
        <v>3080</v>
      </c>
      <c r="B94" s="133" t="s">
        <v>101</v>
      </c>
      <c r="C94" s="138"/>
      <c r="D94" s="138"/>
      <c r="F94" s="152" t="e">
        <f t="shared" si="4"/>
        <v>#DIV/0!</v>
      </c>
    </row>
    <row r="95" spans="1:7" s="4" customFormat="1" ht="11.25">
      <c r="A95" s="139"/>
      <c r="B95" s="130"/>
      <c r="C95" s="138"/>
      <c r="D95" s="138"/>
      <c r="E95" s="231"/>
      <c r="F95" s="193"/>
      <c r="G95" s="156"/>
    </row>
    <row r="96" spans="1:6" ht="12" thickBot="1">
      <c r="A96" s="105">
        <v>30</v>
      </c>
      <c r="B96" s="15" t="str">
        <f>+B74</f>
        <v>YRKESFAGLIG ARBEID</v>
      </c>
      <c r="C96" s="16">
        <f>SUM(C78:C94)</f>
        <v>107820.64</v>
      </c>
      <c r="D96" s="16">
        <f>SUM(D79:D95)</f>
        <v>200000</v>
      </c>
      <c r="E96" s="241">
        <f>SUM(E79:E95)</f>
        <v>295000</v>
      </c>
      <c r="F96" s="194">
        <f>C96/D96*100</f>
        <v>53.91032</v>
      </c>
    </row>
    <row r="97" spans="1:6" ht="11.25">
      <c r="A97" s="6"/>
      <c r="B97" s="6"/>
      <c r="C97" s="114"/>
      <c r="D97" s="7"/>
      <c r="E97" s="232"/>
      <c r="F97" s="6"/>
    </row>
    <row r="98" spans="1:6" ht="11.25">
      <c r="A98" s="85" t="s">
        <v>16</v>
      </c>
      <c r="B98" s="22" t="s">
        <v>28</v>
      </c>
      <c r="C98" s="184"/>
      <c r="D98" s="263"/>
      <c r="E98" s="263"/>
      <c r="F98" s="264"/>
    </row>
    <row r="99" spans="1:6" ht="11.25">
      <c r="A99" s="23"/>
      <c r="B99" s="23"/>
      <c r="C99" s="182" t="s">
        <v>4</v>
      </c>
      <c r="D99" s="265" t="str">
        <f>+D7</f>
        <v>Budsjett</v>
      </c>
      <c r="E99" s="266" t="s">
        <v>6</v>
      </c>
      <c r="F99" s="219" t="str">
        <f>+F7</f>
        <v>Forbruks % av</v>
      </c>
    </row>
    <row r="100" spans="1:6" ht="11.25">
      <c r="A100" s="124" t="s">
        <v>1</v>
      </c>
      <c r="B100" s="124" t="s">
        <v>2</v>
      </c>
      <c r="C100" s="161">
        <f>C76</f>
        <v>43830</v>
      </c>
      <c r="D100" s="267" t="str">
        <f>+D8</f>
        <v>2019</v>
      </c>
      <c r="E100" s="267" t="str">
        <f>E76</f>
        <v>2020</v>
      </c>
      <c r="F100" s="268" t="str">
        <f>+F8</f>
        <v> budsjett 2019</v>
      </c>
    </row>
    <row r="101" spans="1:6" ht="13.5" customHeight="1">
      <c r="A101" s="81"/>
      <c r="F101" s="86"/>
    </row>
    <row r="102" spans="1:6" ht="13.5" customHeight="1">
      <c r="A102" s="144" t="s">
        <v>105</v>
      </c>
      <c r="B102" s="26" t="s">
        <v>29</v>
      </c>
      <c r="C102" s="138">
        <v>106116.4</v>
      </c>
      <c r="D102" s="13">
        <v>120000</v>
      </c>
      <c r="E102" s="231">
        <v>130000</v>
      </c>
      <c r="F102" s="152">
        <f>C102/D102*100</f>
        <v>88.43033333333334</v>
      </c>
    </row>
    <row r="103" spans="1:6" ht="11.25" hidden="1">
      <c r="A103" s="144" t="s">
        <v>106</v>
      </c>
      <c r="B103" s="5" t="s">
        <v>30</v>
      </c>
      <c r="C103" s="138">
        <v>0</v>
      </c>
      <c r="D103" s="13">
        <v>0</v>
      </c>
      <c r="E103" s="231">
        <v>0</v>
      </c>
      <c r="F103" s="152" t="e">
        <f>C103/D103*100</f>
        <v>#DIV/0!</v>
      </c>
    </row>
    <row r="104" spans="1:6" ht="11.25">
      <c r="A104" s="84" t="s">
        <v>106</v>
      </c>
      <c r="B104" s="5" t="s">
        <v>30</v>
      </c>
      <c r="C104" s="138">
        <v>5224.45</v>
      </c>
      <c r="D104" s="13">
        <v>6500</v>
      </c>
      <c r="E104" s="231">
        <v>6500</v>
      </c>
      <c r="F104" s="152">
        <f>C104/D104*100</f>
        <v>80.37615384615384</v>
      </c>
    </row>
    <row r="105" spans="1:6" ht="11.25">
      <c r="A105" s="84" t="s">
        <v>251</v>
      </c>
      <c r="B105" s="5" t="s">
        <v>252</v>
      </c>
      <c r="C105" s="138">
        <v>67198.01</v>
      </c>
      <c r="D105" s="13">
        <v>82000</v>
      </c>
      <c r="E105" s="231">
        <v>110000</v>
      </c>
      <c r="F105" s="152">
        <f>C105/D105*100</f>
        <v>81.94879268292682</v>
      </c>
    </row>
    <row r="106" spans="1:6" ht="11.25">
      <c r="A106" s="144" t="s">
        <v>107</v>
      </c>
      <c r="B106" s="5" t="s">
        <v>279</v>
      </c>
      <c r="C106" s="138">
        <v>319416.22</v>
      </c>
      <c r="D106" s="13">
        <v>250000</v>
      </c>
      <c r="E106" s="231">
        <v>300000</v>
      </c>
      <c r="F106" s="152">
        <f>C106/D106*100</f>
        <v>127.766488</v>
      </c>
    </row>
    <row r="107" spans="3:6" ht="11.25">
      <c r="C107" s="138"/>
      <c r="F107" s="193"/>
    </row>
    <row r="108" spans="1:6" ht="12" thickBot="1">
      <c r="A108" s="105">
        <v>40</v>
      </c>
      <c r="B108" s="15" t="str">
        <f>+B98</f>
        <v>ORGANISASJON OG INFORMASJON</v>
      </c>
      <c r="C108" s="16">
        <f>SUM(C102:C106)</f>
        <v>497955.07999999996</v>
      </c>
      <c r="D108" s="16">
        <f>SUM(D102:D107)</f>
        <v>458500</v>
      </c>
      <c r="E108" s="241">
        <f>SUM(E102:E107)</f>
        <v>546500</v>
      </c>
      <c r="F108" s="194">
        <f>C108/D108*100</f>
        <v>108.60525190839694</v>
      </c>
    </row>
    <row r="109" spans="1:6" ht="11.25">
      <c r="A109" s="6"/>
      <c r="B109" s="6"/>
      <c r="C109" s="114"/>
      <c r="D109" s="7"/>
      <c r="E109" s="232"/>
      <c r="F109" s="6"/>
    </row>
    <row r="110" spans="1:6" ht="11.25">
      <c r="A110" s="85" t="s">
        <v>17</v>
      </c>
      <c r="B110" s="22" t="s">
        <v>31</v>
      </c>
      <c r="C110" s="184"/>
      <c r="D110" s="263"/>
      <c r="E110" s="263"/>
      <c r="F110" s="22"/>
    </row>
    <row r="111" spans="1:6" ht="11.25">
      <c r="A111" s="38"/>
      <c r="B111" s="38"/>
      <c r="C111" s="182" t="s">
        <v>4</v>
      </c>
      <c r="D111" s="269" t="str">
        <f>+D7</f>
        <v>Budsjett</v>
      </c>
      <c r="E111" s="266" t="s">
        <v>6</v>
      </c>
      <c r="F111" s="38" t="str">
        <f>+F7</f>
        <v>Forbruks % av</v>
      </c>
    </row>
    <row r="112" spans="1:6" ht="11.25">
      <c r="A112" s="124" t="s">
        <v>1</v>
      </c>
      <c r="B112" s="124" t="s">
        <v>2</v>
      </c>
      <c r="C112" s="161">
        <f>C100</f>
        <v>43830</v>
      </c>
      <c r="D112" s="267" t="str">
        <f>+D8</f>
        <v>2019</v>
      </c>
      <c r="E112" s="267" t="str">
        <f>E100</f>
        <v>2020</v>
      </c>
      <c r="F112" s="12" t="str">
        <f>+F8</f>
        <v> budsjett 2019</v>
      </c>
    </row>
    <row r="113" spans="1:15" s="154" customFormat="1" ht="11.25">
      <c r="A113" s="5"/>
      <c r="B113" s="5"/>
      <c r="C113" s="13"/>
      <c r="D113" s="13"/>
      <c r="E113" s="251"/>
      <c r="F113" s="5"/>
      <c r="G113" s="72"/>
      <c r="H113" s="5"/>
      <c r="I113" s="5"/>
      <c r="J113" s="5"/>
      <c r="K113" s="5"/>
      <c r="L113" s="5"/>
      <c r="M113" s="5"/>
      <c r="N113" s="5"/>
      <c r="O113" s="5"/>
    </row>
    <row r="114" spans="1:15" s="154" customFormat="1" ht="11.25">
      <c r="A114" s="86">
        <v>5010</v>
      </c>
      <c r="B114" s="5" t="s">
        <v>245</v>
      </c>
      <c r="C114" s="13">
        <v>232027.9</v>
      </c>
      <c r="D114" s="13">
        <v>0</v>
      </c>
      <c r="E114" s="231">
        <v>250000</v>
      </c>
      <c r="F114" s="152">
        <v>0</v>
      </c>
      <c r="G114" s="72"/>
      <c r="H114" s="5"/>
      <c r="I114" s="5"/>
      <c r="J114" s="5"/>
      <c r="K114" s="5"/>
      <c r="L114" s="5"/>
      <c r="M114" s="5"/>
      <c r="N114" s="5"/>
      <c r="O114" s="5"/>
    </row>
    <row r="115" spans="1:15" s="154" customFormat="1" ht="11.25" hidden="1">
      <c r="A115" s="86">
        <v>5015</v>
      </c>
      <c r="B115" s="5" t="s">
        <v>264</v>
      </c>
      <c r="C115" s="13">
        <v>0</v>
      </c>
      <c r="D115" s="13">
        <v>0</v>
      </c>
      <c r="E115" s="231">
        <v>0</v>
      </c>
      <c r="F115" s="152" t="e">
        <f aca="true" t="shared" si="5" ref="F115:F127">C115/D115*100</f>
        <v>#DIV/0!</v>
      </c>
      <c r="G115" s="72"/>
      <c r="H115" s="5"/>
      <c r="I115" s="5"/>
      <c r="J115" s="5"/>
      <c r="K115" s="5"/>
      <c r="L115" s="5"/>
      <c r="M115" s="5"/>
      <c r="N115" s="5"/>
      <c r="O115" s="5"/>
    </row>
    <row r="116" spans="1:15" s="154" customFormat="1" ht="11.25">
      <c r="A116" s="86" t="s">
        <v>300</v>
      </c>
      <c r="B116" s="5" t="s">
        <v>301</v>
      </c>
      <c r="C116" s="13"/>
      <c r="D116" s="13"/>
      <c r="E116" s="231">
        <v>154000</v>
      </c>
      <c r="F116" s="152"/>
      <c r="G116" s="72"/>
      <c r="H116" s="5"/>
      <c r="I116" s="5"/>
      <c r="J116" s="5"/>
      <c r="K116" s="5"/>
      <c r="L116" s="5"/>
      <c r="M116" s="5"/>
      <c r="N116" s="5"/>
      <c r="O116" s="5"/>
    </row>
    <row r="117" spans="1:15" s="154" customFormat="1" ht="11.25">
      <c r="A117" s="86" t="s">
        <v>300</v>
      </c>
      <c r="B117" s="5" t="s">
        <v>302</v>
      </c>
      <c r="C117" s="13"/>
      <c r="D117" s="13"/>
      <c r="E117" s="231">
        <v>45000</v>
      </c>
      <c r="F117" s="152"/>
      <c r="G117" s="72"/>
      <c r="H117" s="5"/>
      <c r="I117" s="5"/>
      <c r="J117" s="5"/>
      <c r="K117" s="5"/>
      <c r="L117" s="5"/>
      <c r="M117" s="5"/>
      <c r="N117" s="5"/>
      <c r="O117" s="5"/>
    </row>
    <row r="118" spans="1:15" s="154" customFormat="1" ht="11.25">
      <c r="A118" s="86" t="s">
        <v>300</v>
      </c>
      <c r="B118" s="5" t="s">
        <v>303</v>
      </c>
      <c r="C118" s="13"/>
      <c r="D118" s="13"/>
      <c r="E118" s="231">
        <v>30000</v>
      </c>
      <c r="F118" s="152"/>
      <c r="G118" s="72"/>
      <c r="H118" s="5"/>
      <c r="I118" s="5"/>
      <c r="J118" s="5"/>
      <c r="K118" s="5"/>
      <c r="L118" s="5"/>
      <c r="M118" s="5"/>
      <c r="N118" s="5"/>
      <c r="O118" s="5"/>
    </row>
    <row r="119" spans="1:15" s="154" customFormat="1" ht="11.25">
      <c r="A119" s="86" t="s">
        <v>300</v>
      </c>
      <c r="B119" s="5" t="s">
        <v>308</v>
      </c>
      <c r="C119" s="13"/>
      <c r="D119" s="13"/>
      <c r="E119" s="231">
        <v>54200</v>
      </c>
      <c r="F119" s="152"/>
      <c r="G119" s="72"/>
      <c r="H119" s="5"/>
      <c r="I119" s="5"/>
      <c r="J119" s="5"/>
      <c r="K119" s="5"/>
      <c r="L119" s="5"/>
      <c r="M119" s="5"/>
      <c r="N119" s="5"/>
      <c r="O119" s="5"/>
    </row>
    <row r="120" spans="1:15" s="154" customFormat="1" ht="11.25">
      <c r="A120" s="86" t="s">
        <v>304</v>
      </c>
      <c r="B120" s="5" t="s">
        <v>305</v>
      </c>
      <c r="C120" s="13"/>
      <c r="D120" s="13"/>
      <c r="E120" s="231">
        <v>15000</v>
      </c>
      <c r="F120" s="152"/>
      <c r="G120" s="72"/>
      <c r="H120" s="5"/>
      <c r="I120" s="5"/>
      <c r="J120" s="5"/>
      <c r="K120" s="5"/>
      <c r="L120" s="5"/>
      <c r="M120" s="5"/>
      <c r="N120" s="5"/>
      <c r="O120" s="5"/>
    </row>
    <row r="121" spans="1:15" s="154" customFormat="1" ht="11.25">
      <c r="A121" s="86" t="s">
        <v>300</v>
      </c>
      <c r="B121" s="5" t="s">
        <v>307</v>
      </c>
      <c r="C121" s="13"/>
      <c r="D121" s="13"/>
      <c r="E121" s="231">
        <v>56000</v>
      </c>
      <c r="F121" s="152"/>
      <c r="G121" s="72"/>
      <c r="H121" s="5"/>
      <c r="I121" s="5"/>
      <c r="J121" s="5"/>
      <c r="K121" s="5"/>
      <c r="L121" s="5"/>
      <c r="M121" s="5"/>
      <c r="N121" s="5"/>
      <c r="O121" s="5"/>
    </row>
    <row r="122" spans="1:6" ht="12">
      <c r="A122" s="137" t="s">
        <v>77</v>
      </c>
      <c r="B122" s="4" t="s">
        <v>296</v>
      </c>
      <c r="C122" s="13">
        <v>0</v>
      </c>
      <c r="D122" s="13">
        <v>160000</v>
      </c>
      <c r="E122" s="252">
        <v>287500</v>
      </c>
      <c r="F122" s="152">
        <v>0</v>
      </c>
    </row>
    <row r="123" spans="1:15" s="154" customFormat="1" ht="11.25">
      <c r="A123" s="86">
        <v>5020</v>
      </c>
      <c r="B123" s="5" t="s">
        <v>286</v>
      </c>
      <c r="C123" s="13">
        <v>10955.6</v>
      </c>
      <c r="D123" s="13">
        <v>25000</v>
      </c>
      <c r="E123" s="231">
        <v>76000</v>
      </c>
      <c r="F123" s="152">
        <f t="shared" si="5"/>
        <v>43.8224</v>
      </c>
      <c r="G123" s="72"/>
      <c r="H123" s="5"/>
      <c r="I123" s="5"/>
      <c r="J123" s="5"/>
      <c r="K123" s="5"/>
      <c r="L123" s="5"/>
      <c r="M123" s="5"/>
      <c r="N123" s="5"/>
      <c r="O123" s="5"/>
    </row>
    <row r="124" spans="1:6" ht="11.25">
      <c r="A124" s="149" t="s">
        <v>108</v>
      </c>
      <c r="B124" s="4" t="s">
        <v>32</v>
      </c>
      <c r="C124" s="13">
        <v>12220</v>
      </c>
      <c r="D124" s="13">
        <v>40000</v>
      </c>
      <c r="E124" s="231">
        <v>53000</v>
      </c>
      <c r="F124" s="152">
        <f t="shared" si="5"/>
        <v>30.55</v>
      </c>
    </row>
    <row r="125" spans="1:6" ht="11.25" hidden="1">
      <c r="A125" s="137" t="s">
        <v>109</v>
      </c>
      <c r="B125" s="133" t="s">
        <v>146</v>
      </c>
      <c r="C125" s="13">
        <v>0</v>
      </c>
      <c r="D125" s="13">
        <v>0</v>
      </c>
      <c r="E125" s="231">
        <v>0</v>
      </c>
      <c r="F125" s="152" t="e">
        <f t="shared" si="5"/>
        <v>#DIV/0!</v>
      </c>
    </row>
    <row r="126" spans="1:6" ht="11.25">
      <c r="A126" s="149" t="s">
        <v>216</v>
      </c>
      <c r="B126" s="4" t="s">
        <v>246</v>
      </c>
      <c r="C126" s="13">
        <v>33042</v>
      </c>
      <c r="D126" s="13">
        <v>65000</v>
      </c>
      <c r="E126" s="231">
        <v>65500</v>
      </c>
      <c r="F126" s="152">
        <f t="shared" si="5"/>
        <v>50.83384615384615</v>
      </c>
    </row>
    <row r="127" spans="1:6" ht="11.25">
      <c r="A127" s="149" t="s">
        <v>217</v>
      </c>
      <c r="B127" s="4" t="s">
        <v>218</v>
      </c>
      <c r="C127" s="13">
        <v>114949.82</v>
      </c>
      <c r="D127" s="13">
        <v>250000</v>
      </c>
      <c r="E127" s="231">
        <v>200000</v>
      </c>
      <c r="F127" s="152">
        <f t="shared" si="5"/>
        <v>45.979928</v>
      </c>
    </row>
    <row r="128" spans="1:7" ht="11.25" hidden="1">
      <c r="A128" s="149" t="s">
        <v>206</v>
      </c>
      <c r="B128" s="4" t="s">
        <v>209</v>
      </c>
      <c r="C128" s="13">
        <v>0</v>
      </c>
      <c r="D128" s="13">
        <v>0</v>
      </c>
      <c r="E128" s="231">
        <v>0</v>
      </c>
      <c r="F128" s="152" t="e">
        <f aca="true" t="shared" si="6" ref="F128:F134">C128/E128*100</f>
        <v>#DIV/0!</v>
      </c>
      <c r="G128" s="72" t="s">
        <v>203</v>
      </c>
    </row>
    <row r="129" spans="1:7" ht="11.25" hidden="1">
      <c r="A129" s="149" t="s">
        <v>204</v>
      </c>
      <c r="B129" s="4" t="s">
        <v>210</v>
      </c>
      <c r="C129" s="13">
        <v>0</v>
      </c>
      <c r="D129" s="13">
        <v>0</v>
      </c>
      <c r="E129" s="231">
        <v>0</v>
      </c>
      <c r="F129" s="152" t="e">
        <f t="shared" si="6"/>
        <v>#DIV/0!</v>
      </c>
      <c r="G129" s="72" t="s">
        <v>203</v>
      </c>
    </row>
    <row r="130" spans="1:7" ht="12" hidden="1">
      <c r="A130" s="149" t="s">
        <v>205</v>
      </c>
      <c r="B130" s="4" t="s">
        <v>207</v>
      </c>
      <c r="C130" s="13">
        <v>0</v>
      </c>
      <c r="D130" s="196">
        <v>0</v>
      </c>
      <c r="E130" s="252">
        <v>0</v>
      </c>
      <c r="F130" s="152" t="e">
        <f t="shared" si="6"/>
        <v>#DIV/0!</v>
      </c>
      <c r="G130" s="72" t="s">
        <v>203</v>
      </c>
    </row>
    <row r="131" spans="1:6" ht="12" hidden="1">
      <c r="A131" s="137" t="s">
        <v>80</v>
      </c>
      <c r="B131" s="133" t="s">
        <v>110</v>
      </c>
      <c r="C131" s="13">
        <v>0</v>
      </c>
      <c r="D131" s="196">
        <v>0</v>
      </c>
      <c r="E131" s="252">
        <v>0</v>
      </c>
      <c r="F131" s="152" t="e">
        <f t="shared" si="6"/>
        <v>#DIV/0!</v>
      </c>
    </row>
    <row r="132" spans="1:6" ht="12" hidden="1">
      <c r="A132" s="137" t="s">
        <v>79</v>
      </c>
      <c r="B132" s="133" t="s">
        <v>60</v>
      </c>
      <c r="C132" s="13">
        <v>0</v>
      </c>
      <c r="D132" s="196">
        <v>0</v>
      </c>
      <c r="E132" s="252">
        <v>0</v>
      </c>
      <c r="F132" s="152" t="e">
        <f t="shared" si="6"/>
        <v>#DIV/0!</v>
      </c>
    </row>
    <row r="133" spans="1:6" ht="12" hidden="1">
      <c r="A133" s="137" t="s">
        <v>78</v>
      </c>
      <c r="B133" s="133" t="s">
        <v>61</v>
      </c>
      <c r="C133" s="13">
        <v>0</v>
      </c>
      <c r="D133" s="196">
        <v>0</v>
      </c>
      <c r="E133" s="252">
        <v>0</v>
      </c>
      <c r="F133" s="152" t="e">
        <f t="shared" si="6"/>
        <v>#DIV/0!</v>
      </c>
    </row>
    <row r="134" spans="1:6" ht="12" hidden="1">
      <c r="A134" s="149" t="s">
        <v>267</v>
      </c>
      <c r="B134" s="4" t="s">
        <v>268</v>
      </c>
      <c r="C134" s="13">
        <v>0</v>
      </c>
      <c r="D134" s="196">
        <v>0</v>
      </c>
      <c r="E134" s="252">
        <v>0</v>
      </c>
      <c r="F134" s="152" t="e">
        <f t="shared" si="6"/>
        <v>#DIV/0!</v>
      </c>
    </row>
    <row r="135" spans="1:6" ht="11.25">
      <c r="A135" s="119"/>
      <c r="B135" s="119"/>
      <c r="C135" s="138"/>
      <c r="F135" s="193"/>
    </row>
    <row r="136" spans="1:6" ht="12" thickBot="1">
      <c r="A136" s="105">
        <v>50</v>
      </c>
      <c r="B136" s="15" t="str">
        <f>+B110</f>
        <v>TILLITSVALGTSKOLERING</v>
      </c>
      <c r="C136" s="16">
        <f>SUM(C114:C135)</f>
        <v>403195.32</v>
      </c>
      <c r="D136" s="16">
        <f>SUM(D114:D135)</f>
        <v>540000</v>
      </c>
      <c r="E136" s="241">
        <f>SUM(E114:E135)</f>
        <v>1286200</v>
      </c>
      <c r="F136" s="194">
        <f>C136/D136*100</f>
        <v>74.6658</v>
      </c>
    </row>
    <row r="137" spans="2:6" ht="11.25">
      <c r="B137" s="8"/>
      <c r="C137" s="114"/>
      <c r="D137" s="7"/>
      <c r="E137" s="232"/>
      <c r="F137" s="29"/>
    </row>
    <row r="138" spans="1:6" ht="11.25">
      <c r="A138" s="85" t="s">
        <v>18</v>
      </c>
      <c r="B138" s="22" t="s">
        <v>48</v>
      </c>
      <c r="C138" s="181"/>
      <c r="D138" s="270"/>
      <c r="E138" s="270"/>
      <c r="F138" s="271"/>
    </row>
    <row r="139" spans="1:6" ht="11.25">
      <c r="A139" s="23"/>
      <c r="B139" s="23"/>
      <c r="C139" s="182" t="s">
        <v>4</v>
      </c>
      <c r="D139" s="265" t="str">
        <f>+D7</f>
        <v>Budsjett</v>
      </c>
      <c r="E139" s="266" t="s">
        <v>6</v>
      </c>
      <c r="F139" s="219" t="str">
        <f>+F7</f>
        <v>Forbruks % av</v>
      </c>
    </row>
    <row r="140" spans="1:6" ht="11.25">
      <c r="A140" s="124" t="s">
        <v>1</v>
      </c>
      <c r="B140" s="124" t="s">
        <v>2</v>
      </c>
      <c r="C140" s="161">
        <f>C112</f>
        <v>43830</v>
      </c>
      <c r="D140" s="267" t="str">
        <f>+D8</f>
        <v>2019</v>
      </c>
      <c r="E140" s="267" t="str">
        <f>E112</f>
        <v>2020</v>
      </c>
      <c r="F140" s="268" t="str">
        <f>+F8</f>
        <v> budsjett 2019</v>
      </c>
    </row>
    <row r="141" spans="1:6" ht="11.25">
      <c r="A141" s="128"/>
      <c r="B141" s="128"/>
      <c r="C141" s="185"/>
      <c r="D141" s="89"/>
      <c r="E141" s="253"/>
      <c r="F141" s="25"/>
    </row>
    <row r="142" spans="1:6" ht="11.25">
      <c r="A142" s="149" t="s">
        <v>219</v>
      </c>
      <c r="B142" s="26" t="s">
        <v>220</v>
      </c>
      <c r="C142" s="138">
        <v>94368</v>
      </c>
      <c r="D142" s="13">
        <v>110000</v>
      </c>
      <c r="E142" s="231">
        <v>106600</v>
      </c>
      <c r="F142" s="152">
        <f>C142/D142*100</f>
        <v>85.7890909090909</v>
      </c>
    </row>
    <row r="143" spans="1:6" ht="11.25">
      <c r="A143" s="149" t="s">
        <v>249</v>
      </c>
      <c r="B143" s="26" t="s">
        <v>250</v>
      </c>
      <c r="C143" s="138">
        <v>34044.76</v>
      </c>
      <c r="D143" s="13">
        <v>60000</v>
      </c>
      <c r="E143" s="231">
        <v>44960</v>
      </c>
      <c r="F143" s="152">
        <f aca="true" t="shared" si="7" ref="F143:F153">C143/D143*100</f>
        <v>56.74126666666667</v>
      </c>
    </row>
    <row r="144" spans="1:6" ht="11.25">
      <c r="A144" s="149" t="s">
        <v>221</v>
      </c>
      <c r="B144" s="26" t="s">
        <v>226</v>
      </c>
      <c r="C144" s="138">
        <v>35862.06</v>
      </c>
      <c r="D144" s="13">
        <v>45800</v>
      </c>
      <c r="E144" s="231">
        <v>71450</v>
      </c>
      <c r="F144" s="152">
        <f t="shared" si="7"/>
        <v>78.30144104803493</v>
      </c>
    </row>
    <row r="145" spans="1:6" ht="11.25">
      <c r="A145" s="149" t="s">
        <v>222</v>
      </c>
      <c r="B145" s="26" t="s">
        <v>223</v>
      </c>
      <c r="C145" s="138">
        <v>8595.03</v>
      </c>
      <c r="D145" s="13">
        <v>14300</v>
      </c>
      <c r="E145" s="231">
        <v>25500</v>
      </c>
      <c r="F145" s="152">
        <f t="shared" si="7"/>
        <v>60.1051048951049</v>
      </c>
    </row>
    <row r="146" spans="1:6" ht="11.25">
      <c r="A146" s="149" t="s">
        <v>224</v>
      </c>
      <c r="B146" s="26" t="s">
        <v>289</v>
      </c>
      <c r="C146" s="138">
        <v>3296</v>
      </c>
      <c r="D146" s="13">
        <v>10600</v>
      </c>
      <c r="E146" s="231">
        <v>9300</v>
      </c>
      <c r="F146" s="152">
        <f t="shared" si="7"/>
        <v>31.09433962264151</v>
      </c>
    </row>
    <row r="147" spans="1:6" ht="11.25">
      <c r="A147" s="149" t="s">
        <v>225</v>
      </c>
      <c r="B147" s="26" t="s">
        <v>228</v>
      </c>
      <c r="C147" s="138">
        <v>5766.02</v>
      </c>
      <c r="D147" s="13">
        <v>10400</v>
      </c>
      <c r="E147" s="231">
        <v>16300</v>
      </c>
      <c r="F147" s="152">
        <f t="shared" si="7"/>
        <v>55.4425</v>
      </c>
    </row>
    <row r="148" spans="1:6" ht="11.25">
      <c r="A148" s="149" t="s">
        <v>227</v>
      </c>
      <c r="B148" s="26" t="s">
        <v>284</v>
      </c>
      <c r="C148" s="138">
        <v>20644</v>
      </c>
      <c r="D148" s="13">
        <v>7200</v>
      </c>
      <c r="E148" s="231">
        <v>8850</v>
      </c>
      <c r="F148" s="152">
        <f t="shared" si="7"/>
        <v>286.72222222222223</v>
      </c>
    </row>
    <row r="149" spans="1:6" ht="11.25">
      <c r="A149" s="149" t="s">
        <v>229</v>
      </c>
      <c r="B149" s="26" t="s">
        <v>230</v>
      </c>
      <c r="C149" s="138">
        <v>0</v>
      </c>
      <c r="D149" s="13">
        <v>4300</v>
      </c>
      <c r="E149" s="231">
        <v>4450</v>
      </c>
      <c r="F149" s="152">
        <f t="shared" si="7"/>
        <v>0</v>
      </c>
    </row>
    <row r="150" spans="1:6" ht="11.25">
      <c r="A150" s="149" t="s">
        <v>271</v>
      </c>
      <c r="B150" s="4" t="s">
        <v>272</v>
      </c>
      <c r="C150" s="138">
        <v>554</v>
      </c>
      <c r="D150" s="13">
        <v>5700</v>
      </c>
      <c r="E150" s="231">
        <v>3900</v>
      </c>
      <c r="F150" s="152">
        <f>C150/D150*100</f>
        <v>9.719298245614034</v>
      </c>
    </row>
    <row r="151" spans="1:6" ht="11.25">
      <c r="A151" s="149" t="s">
        <v>231</v>
      </c>
      <c r="B151" s="26" t="s">
        <v>232</v>
      </c>
      <c r="C151" s="138">
        <v>2409</v>
      </c>
      <c r="D151" s="13">
        <v>10500</v>
      </c>
      <c r="E151" s="231">
        <v>17150</v>
      </c>
      <c r="F151" s="152">
        <f t="shared" si="7"/>
        <v>22.942857142857143</v>
      </c>
    </row>
    <row r="152" spans="1:6" ht="11.25" hidden="1">
      <c r="A152" s="149" t="s">
        <v>248</v>
      </c>
      <c r="B152" s="4" t="s">
        <v>275</v>
      </c>
      <c r="C152" s="138">
        <v>0</v>
      </c>
      <c r="D152" s="13">
        <v>0</v>
      </c>
      <c r="E152" s="231">
        <v>0</v>
      </c>
      <c r="F152" s="152" t="e">
        <f t="shared" si="7"/>
        <v>#DIV/0!</v>
      </c>
    </row>
    <row r="153" spans="1:6" ht="11.25" hidden="1">
      <c r="A153" s="149" t="s">
        <v>273</v>
      </c>
      <c r="B153" s="4" t="s">
        <v>274</v>
      </c>
      <c r="C153" s="138">
        <v>0</v>
      </c>
      <c r="D153" s="13">
        <v>0</v>
      </c>
      <c r="E153" s="231">
        <v>0</v>
      </c>
      <c r="F153" s="152" t="e">
        <f t="shared" si="7"/>
        <v>#DIV/0!</v>
      </c>
    </row>
    <row r="154" spans="1:6" ht="11.25" hidden="1">
      <c r="A154" s="137" t="s">
        <v>81</v>
      </c>
      <c r="B154" s="26" t="s">
        <v>220</v>
      </c>
      <c r="C154" s="138"/>
      <c r="F154" s="152" t="e">
        <f>C154/D154*100</f>
        <v>#DIV/0!</v>
      </c>
    </row>
    <row r="155" spans="1:6" ht="11.25" hidden="1">
      <c r="A155" s="137" t="s">
        <v>112</v>
      </c>
      <c r="B155" s="26" t="s">
        <v>285</v>
      </c>
      <c r="C155" s="138"/>
      <c r="F155" s="152" t="e">
        <f>C155/D155*100</f>
        <v>#DIV/0!</v>
      </c>
    </row>
    <row r="156" spans="3:6" ht="11.25">
      <c r="C156" s="13"/>
      <c r="F156" s="193"/>
    </row>
    <row r="157" spans="1:6" ht="12" thickBot="1">
      <c r="A157" s="106">
        <v>60</v>
      </c>
      <c r="B157" s="98" t="str">
        <f>+B138</f>
        <v>KLUBBER</v>
      </c>
      <c r="C157" s="16">
        <f>SUM(C142:C156)</f>
        <v>205538.87</v>
      </c>
      <c r="D157" s="16">
        <f>SUM(D142:D155)</f>
        <v>278800</v>
      </c>
      <c r="E157" s="241">
        <f>SUM(E142:E155)</f>
        <v>308460</v>
      </c>
      <c r="F157" s="194">
        <f>C157/D157*100</f>
        <v>73.72269368723099</v>
      </c>
    </row>
    <row r="159" spans="1:6" ht="11.25">
      <c r="A159" s="85" t="s">
        <v>19</v>
      </c>
      <c r="B159" s="22" t="s">
        <v>38</v>
      </c>
      <c r="C159" s="184"/>
      <c r="D159" s="263"/>
      <c r="E159" s="263"/>
      <c r="F159" s="264"/>
    </row>
    <row r="160" spans="1:6" ht="11.25">
      <c r="A160" s="23"/>
      <c r="B160" s="23"/>
      <c r="C160" s="182" t="s">
        <v>4</v>
      </c>
      <c r="D160" s="265" t="str">
        <f>+D7</f>
        <v>Budsjett</v>
      </c>
      <c r="E160" s="266" t="s">
        <v>6</v>
      </c>
      <c r="F160" s="219" t="str">
        <f>+F7</f>
        <v>Forbruks % av</v>
      </c>
    </row>
    <row r="161" spans="1:6" ht="11.25">
      <c r="A161" s="124" t="s">
        <v>1</v>
      </c>
      <c r="B161" s="124" t="s">
        <v>2</v>
      </c>
      <c r="C161" s="161">
        <f>C140</f>
        <v>43830</v>
      </c>
      <c r="D161" s="267" t="str">
        <f>+D8</f>
        <v>2019</v>
      </c>
      <c r="E161" s="267" t="str">
        <f>E140</f>
        <v>2020</v>
      </c>
      <c r="F161" s="268" t="str">
        <f>+F8</f>
        <v> budsjett 2019</v>
      </c>
    </row>
    <row r="162" spans="1:7" s="33" customFormat="1" ht="11.25">
      <c r="A162" s="82"/>
      <c r="B162" s="26"/>
      <c r="C162" s="186"/>
      <c r="D162" s="170"/>
      <c r="E162" s="248"/>
      <c r="F162" s="25"/>
      <c r="G162" s="78"/>
    </row>
    <row r="163" spans="1:6" ht="11.25">
      <c r="A163" s="137" t="s">
        <v>82</v>
      </c>
      <c r="B163" s="133" t="s">
        <v>152</v>
      </c>
      <c r="C163" s="164">
        <v>850226.07</v>
      </c>
      <c r="D163" s="13">
        <v>862000</v>
      </c>
      <c r="E163" s="231">
        <v>890000</v>
      </c>
      <c r="F163" s="152">
        <f>C163/D163*100</f>
        <v>98.63411484918792</v>
      </c>
    </row>
    <row r="164" spans="1:6" ht="11.25" hidden="1">
      <c r="A164" s="137" t="s">
        <v>148</v>
      </c>
      <c r="B164" s="133" t="s">
        <v>152</v>
      </c>
      <c r="C164" s="164">
        <v>0</v>
      </c>
      <c r="D164" s="13">
        <v>0</v>
      </c>
      <c r="E164" s="231">
        <v>0</v>
      </c>
      <c r="F164" s="152" t="e">
        <f aca="true" t="shared" si="8" ref="F164:F196">C164/D164*100</f>
        <v>#DIV/0!</v>
      </c>
    </row>
    <row r="165" spans="1:6" ht="11.25" hidden="1">
      <c r="A165" s="137" t="s">
        <v>83</v>
      </c>
      <c r="B165" s="133" t="s">
        <v>152</v>
      </c>
      <c r="C165" s="164">
        <v>0</v>
      </c>
      <c r="D165" s="13">
        <v>0</v>
      </c>
      <c r="E165" s="231">
        <v>0</v>
      </c>
      <c r="F165" s="152" t="e">
        <f t="shared" si="8"/>
        <v>#DIV/0!</v>
      </c>
    </row>
    <row r="166" spans="1:6" ht="11.25" hidden="1">
      <c r="A166" s="137" t="s">
        <v>113</v>
      </c>
      <c r="B166" s="133" t="s">
        <v>152</v>
      </c>
      <c r="C166" s="164">
        <v>0</v>
      </c>
      <c r="D166" s="13">
        <v>0</v>
      </c>
      <c r="E166" s="231">
        <v>0</v>
      </c>
      <c r="F166" s="152" t="e">
        <f t="shared" si="8"/>
        <v>#DIV/0!</v>
      </c>
    </row>
    <row r="167" spans="1:6" ht="11.25">
      <c r="A167" s="149" t="s">
        <v>83</v>
      </c>
      <c r="B167" s="4" t="s">
        <v>233</v>
      </c>
      <c r="C167" s="164">
        <v>332129.14</v>
      </c>
      <c r="D167" s="13">
        <v>323000</v>
      </c>
      <c r="E167" s="231">
        <v>350000</v>
      </c>
      <c r="F167" s="152">
        <f t="shared" si="8"/>
        <v>102.82635913312694</v>
      </c>
    </row>
    <row r="168" spans="1:6" ht="11.25">
      <c r="A168" s="149" t="s">
        <v>113</v>
      </c>
      <c r="B168" s="4" t="s">
        <v>297</v>
      </c>
      <c r="C168" s="164">
        <v>343381.93</v>
      </c>
      <c r="D168" s="13">
        <v>470000</v>
      </c>
      <c r="E168" s="231">
        <v>850000</v>
      </c>
      <c r="F168" s="152">
        <f t="shared" si="8"/>
        <v>73.05998510638297</v>
      </c>
    </row>
    <row r="169" spans="1:6" ht="11.25" hidden="1">
      <c r="A169" s="149" t="s">
        <v>269</v>
      </c>
      <c r="B169" s="4" t="s">
        <v>270</v>
      </c>
      <c r="C169" s="164">
        <v>0</v>
      </c>
      <c r="D169" s="13">
        <v>0</v>
      </c>
      <c r="E169" s="231">
        <v>0</v>
      </c>
      <c r="F169" s="152" t="e">
        <f t="shared" si="8"/>
        <v>#DIV/0!</v>
      </c>
    </row>
    <row r="170" spans="1:6" ht="11.25">
      <c r="A170" s="149" t="s">
        <v>266</v>
      </c>
      <c r="B170" s="4" t="s">
        <v>298</v>
      </c>
      <c r="C170" s="164">
        <v>88831</v>
      </c>
      <c r="D170" s="13">
        <v>500000</v>
      </c>
      <c r="E170" s="231">
        <v>870000</v>
      </c>
      <c r="F170" s="152">
        <f t="shared" si="8"/>
        <v>17.766199999999998</v>
      </c>
    </row>
    <row r="171" spans="1:6" ht="11.25" hidden="1">
      <c r="A171" s="149" t="s">
        <v>234</v>
      </c>
      <c r="B171" s="4" t="s">
        <v>235</v>
      </c>
      <c r="C171" s="164">
        <v>0</v>
      </c>
      <c r="D171" s="13">
        <v>0</v>
      </c>
      <c r="E171" s="231">
        <v>0</v>
      </c>
      <c r="F171" s="152" t="e">
        <f t="shared" si="8"/>
        <v>#DIV/0!</v>
      </c>
    </row>
    <row r="172" spans="1:6" ht="11.25" hidden="1">
      <c r="A172" s="137" t="s">
        <v>114</v>
      </c>
      <c r="B172" s="133" t="s">
        <v>153</v>
      </c>
      <c r="C172" s="164">
        <v>0</v>
      </c>
      <c r="D172" s="13">
        <v>0</v>
      </c>
      <c r="E172" s="231">
        <v>0</v>
      </c>
      <c r="F172" s="152" t="e">
        <f t="shared" si="8"/>
        <v>#DIV/0!</v>
      </c>
    </row>
    <row r="173" spans="1:6" ht="11.25" hidden="1">
      <c r="A173" s="137" t="s">
        <v>116</v>
      </c>
      <c r="B173" s="133" t="s">
        <v>150</v>
      </c>
      <c r="C173" s="164">
        <v>0</v>
      </c>
      <c r="D173" s="13">
        <v>0</v>
      </c>
      <c r="E173" s="231">
        <v>0</v>
      </c>
      <c r="F173" s="152" t="e">
        <f t="shared" si="8"/>
        <v>#DIV/0!</v>
      </c>
    </row>
    <row r="174" spans="1:6" ht="11.25" hidden="1">
      <c r="A174" s="149" t="s">
        <v>115</v>
      </c>
      <c r="B174" s="4" t="s">
        <v>33</v>
      </c>
      <c r="C174" s="164">
        <v>0</v>
      </c>
      <c r="D174" s="13">
        <v>0</v>
      </c>
      <c r="E174" s="231">
        <v>0</v>
      </c>
      <c r="F174" s="152">
        <v>0</v>
      </c>
    </row>
    <row r="175" spans="1:6" ht="11.25" hidden="1">
      <c r="A175" s="137" t="s">
        <v>121</v>
      </c>
      <c r="B175" s="133" t="s">
        <v>117</v>
      </c>
      <c r="C175" s="164">
        <v>0</v>
      </c>
      <c r="D175" s="13">
        <v>0</v>
      </c>
      <c r="E175" s="231">
        <v>0</v>
      </c>
      <c r="F175" s="152" t="e">
        <f t="shared" si="8"/>
        <v>#DIV/0!</v>
      </c>
    </row>
    <row r="176" spans="1:6" ht="11.25" hidden="1">
      <c r="A176" s="137" t="s">
        <v>122</v>
      </c>
      <c r="B176" s="133" t="s">
        <v>118</v>
      </c>
      <c r="C176" s="164">
        <v>0</v>
      </c>
      <c r="D176" s="13">
        <v>0</v>
      </c>
      <c r="E176" s="231">
        <v>0</v>
      </c>
      <c r="F176" s="152" t="e">
        <f t="shared" si="8"/>
        <v>#DIV/0!</v>
      </c>
    </row>
    <row r="177" spans="1:6" ht="11.25">
      <c r="A177" s="149" t="s">
        <v>115</v>
      </c>
      <c r="B177" s="4" t="s">
        <v>299</v>
      </c>
      <c r="C177" s="164"/>
      <c r="E177" s="231">
        <v>9800</v>
      </c>
      <c r="F177" s="152"/>
    </row>
    <row r="178" spans="1:6" ht="11.25">
      <c r="A178" s="149" t="s">
        <v>236</v>
      </c>
      <c r="B178" s="4" t="s">
        <v>237</v>
      </c>
      <c r="C178" s="164">
        <v>0</v>
      </c>
      <c r="D178" s="13">
        <v>2000</v>
      </c>
      <c r="E178" s="231">
        <v>10000</v>
      </c>
      <c r="F178" s="152">
        <f t="shared" si="8"/>
        <v>0</v>
      </c>
    </row>
    <row r="179" spans="1:6" ht="11.25">
      <c r="A179" s="149" t="s">
        <v>121</v>
      </c>
      <c r="B179" s="4" t="s">
        <v>117</v>
      </c>
      <c r="C179" s="164">
        <v>0</v>
      </c>
      <c r="D179" s="13">
        <v>15000</v>
      </c>
      <c r="E179" s="231">
        <v>15000</v>
      </c>
      <c r="F179" s="152">
        <f t="shared" si="8"/>
        <v>0</v>
      </c>
    </row>
    <row r="180" spans="1:6" ht="11.25" hidden="1">
      <c r="A180" s="149" t="s">
        <v>122</v>
      </c>
      <c r="B180" s="4" t="s">
        <v>118</v>
      </c>
      <c r="C180" s="164">
        <v>0</v>
      </c>
      <c r="D180" s="13">
        <v>0</v>
      </c>
      <c r="E180" s="231">
        <v>0</v>
      </c>
      <c r="F180" s="152">
        <v>0</v>
      </c>
    </row>
    <row r="181" spans="1:6" ht="11.25" hidden="1">
      <c r="A181" s="149" t="s">
        <v>238</v>
      </c>
      <c r="B181" s="4" t="s">
        <v>239</v>
      </c>
      <c r="C181" s="164">
        <v>0</v>
      </c>
      <c r="D181" s="13">
        <v>0</v>
      </c>
      <c r="E181" s="231">
        <v>0</v>
      </c>
      <c r="F181" s="152" t="e">
        <f t="shared" si="8"/>
        <v>#DIV/0!</v>
      </c>
    </row>
    <row r="182" spans="1:6" ht="11.25">
      <c r="A182" s="149" t="s">
        <v>149</v>
      </c>
      <c r="B182" s="4" t="s">
        <v>306</v>
      </c>
      <c r="C182" s="164">
        <v>11429.95</v>
      </c>
      <c r="D182" s="13">
        <v>20000</v>
      </c>
      <c r="E182" s="231">
        <v>20000</v>
      </c>
      <c r="F182" s="152">
        <f t="shared" si="8"/>
        <v>57.14975</v>
      </c>
    </row>
    <row r="183" spans="1:6" ht="11.25" hidden="1">
      <c r="A183" s="137" t="s">
        <v>131</v>
      </c>
      <c r="B183" s="133" t="s">
        <v>51</v>
      </c>
      <c r="C183" s="164">
        <v>0</v>
      </c>
      <c r="D183" s="13">
        <v>0</v>
      </c>
      <c r="E183" s="231">
        <v>0</v>
      </c>
      <c r="F183" s="152" t="e">
        <f t="shared" si="8"/>
        <v>#DIV/0!</v>
      </c>
    </row>
    <row r="184" spans="1:6" ht="11.25">
      <c r="A184" s="137" t="s">
        <v>130</v>
      </c>
      <c r="B184" s="133" t="s">
        <v>50</v>
      </c>
      <c r="C184" s="164">
        <v>11010.82</v>
      </c>
      <c r="D184" s="13">
        <v>5000</v>
      </c>
      <c r="E184" s="231">
        <v>10000</v>
      </c>
      <c r="F184" s="152">
        <f t="shared" si="8"/>
        <v>220.21639999999996</v>
      </c>
    </row>
    <row r="185" spans="1:6" ht="11.25">
      <c r="A185" s="137" t="s">
        <v>123</v>
      </c>
      <c r="B185" s="133" t="s">
        <v>154</v>
      </c>
      <c r="C185" s="164">
        <v>497716.83</v>
      </c>
      <c r="D185" s="13">
        <v>484030</v>
      </c>
      <c r="E185" s="231">
        <v>577924</v>
      </c>
      <c r="F185" s="152">
        <f t="shared" si="8"/>
        <v>102.82768216846063</v>
      </c>
    </row>
    <row r="186" spans="1:6" ht="11.25" hidden="1">
      <c r="A186" s="140">
        <v>7068</v>
      </c>
      <c r="B186" s="125" t="s">
        <v>151</v>
      </c>
      <c r="C186" s="164">
        <v>0</v>
      </c>
      <c r="D186" s="13">
        <v>0</v>
      </c>
      <c r="E186" s="231">
        <v>0</v>
      </c>
      <c r="F186" s="152" t="e">
        <f t="shared" si="8"/>
        <v>#DIV/0!</v>
      </c>
    </row>
    <row r="187" spans="1:6" ht="11.25">
      <c r="A187" s="137" t="s">
        <v>124</v>
      </c>
      <c r="B187" s="133" t="s">
        <v>155</v>
      </c>
      <c r="C187" s="164">
        <v>7565.39</v>
      </c>
      <c r="D187" s="13">
        <v>5000</v>
      </c>
      <c r="E187" s="231">
        <v>10000</v>
      </c>
      <c r="F187" s="152">
        <f t="shared" si="8"/>
        <v>151.30780000000001</v>
      </c>
    </row>
    <row r="188" spans="1:6" ht="11.25">
      <c r="A188" s="137" t="s">
        <v>127</v>
      </c>
      <c r="B188" s="133" t="s">
        <v>119</v>
      </c>
      <c r="C188" s="164">
        <v>25153.76</v>
      </c>
      <c r="D188" s="13">
        <v>10000</v>
      </c>
      <c r="E188" s="231">
        <v>30000</v>
      </c>
      <c r="F188" s="152">
        <f t="shared" si="8"/>
        <v>251.5376</v>
      </c>
    </row>
    <row r="189" spans="1:6" ht="11.25">
      <c r="A189" s="137" t="s">
        <v>128</v>
      </c>
      <c r="B189" s="133" t="s">
        <v>35</v>
      </c>
      <c r="C189" s="164">
        <v>8372.9</v>
      </c>
      <c r="D189" s="13">
        <v>10000</v>
      </c>
      <c r="E189" s="231">
        <v>15000</v>
      </c>
      <c r="F189" s="152">
        <f t="shared" si="8"/>
        <v>83.729</v>
      </c>
    </row>
    <row r="190" spans="1:6" ht="11.25">
      <c r="A190" s="137" t="s">
        <v>129</v>
      </c>
      <c r="B190" s="133" t="s">
        <v>49</v>
      </c>
      <c r="C190" s="164">
        <v>5148</v>
      </c>
      <c r="D190" s="13">
        <v>10000</v>
      </c>
      <c r="E190" s="231">
        <v>15000</v>
      </c>
      <c r="F190" s="152">
        <f t="shared" si="8"/>
        <v>51.480000000000004</v>
      </c>
    </row>
    <row r="191" spans="1:6" ht="11.25">
      <c r="A191" s="137" t="s">
        <v>125</v>
      </c>
      <c r="B191" s="133" t="s">
        <v>34</v>
      </c>
      <c r="C191" s="164">
        <v>149638.1</v>
      </c>
      <c r="D191" s="13">
        <v>120000</v>
      </c>
      <c r="E191" s="231">
        <v>200000</v>
      </c>
      <c r="F191" s="152">
        <f t="shared" si="8"/>
        <v>124.69841666666667</v>
      </c>
    </row>
    <row r="192" spans="1:6" ht="11.25" hidden="1">
      <c r="A192" s="149" t="s">
        <v>287</v>
      </c>
      <c r="B192" s="4" t="s">
        <v>288</v>
      </c>
      <c r="C192" s="164">
        <v>0</v>
      </c>
      <c r="D192" s="13">
        <v>0</v>
      </c>
      <c r="F192" s="152">
        <v>0</v>
      </c>
    </row>
    <row r="193" spans="1:6" ht="11.25">
      <c r="A193" s="137" t="s">
        <v>126</v>
      </c>
      <c r="B193" s="4" t="s">
        <v>278</v>
      </c>
      <c r="C193" s="164">
        <v>14871.17</v>
      </c>
      <c r="D193" s="13">
        <v>5000</v>
      </c>
      <c r="E193" s="231">
        <v>36600</v>
      </c>
      <c r="F193" s="152">
        <f t="shared" si="8"/>
        <v>297.4234</v>
      </c>
    </row>
    <row r="194" spans="1:6" ht="11.25" hidden="1">
      <c r="A194" s="137" t="s">
        <v>84</v>
      </c>
      <c r="B194" s="133" t="s">
        <v>120</v>
      </c>
      <c r="C194" s="164">
        <v>0</v>
      </c>
      <c r="D194" s="13">
        <v>0</v>
      </c>
      <c r="E194" s="231">
        <v>0</v>
      </c>
      <c r="F194" s="152" t="e">
        <f t="shared" si="8"/>
        <v>#DIV/0!</v>
      </c>
    </row>
    <row r="195" spans="1:6" ht="11.25">
      <c r="A195" s="149" t="s">
        <v>84</v>
      </c>
      <c r="B195" s="4" t="s">
        <v>120</v>
      </c>
      <c r="C195" s="164">
        <v>67022.49</v>
      </c>
      <c r="D195" s="13">
        <v>110000</v>
      </c>
      <c r="E195" s="231">
        <v>218100</v>
      </c>
      <c r="F195" s="152">
        <f t="shared" si="8"/>
        <v>60.92953636363637</v>
      </c>
    </row>
    <row r="196" spans="1:6" ht="11.25">
      <c r="A196" s="137" t="s">
        <v>132</v>
      </c>
      <c r="B196" s="133" t="s">
        <v>36</v>
      </c>
      <c r="C196" s="164">
        <v>4458.96</v>
      </c>
      <c r="D196" s="13">
        <v>5000</v>
      </c>
      <c r="E196" s="231">
        <v>10000</v>
      </c>
      <c r="F196" s="152">
        <f t="shared" si="8"/>
        <v>89.17920000000001</v>
      </c>
    </row>
    <row r="197" spans="1:6" ht="11.25" hidden="1">
      <c r="A197" s="140">
        <v>7098</v>
      </c>
      <c r="B197" s="8" t="s">
        <v>57</v>
      </c>
      <c r="C197" s="164"/>
      <c r="D197" s="13">
        <v>0</v>
      </c>
      <c r="E197" s="231">
        <v>0</v>
      </c>
      <c r="F197" s="152">
        <v>0</v>
      </c>
    </row>
    <row r="198" spans="1:6" ht="11.25">
      <c r="A198" s="140">
        <v>7098</v>
      </c>
      <c r="B198" s="8" t="s">
        <v>57</v>
      </c>
      <c r="C198" s="164">
        <v>200.5</v>
      </c>
      <c r="D198" s="13">
        <v>0</v>
      </c>
      <c r="E198" s="231">
        <v>1000</v>
      </c>
      <c r="F198" s="152">
        <v>0</v>
      </c>
    </row>
    <row r="199" spans="1:6" ht="11.25">
      <c r="A199" s="140"/>
      <c r="B199" s="8"/>
      <c r="C199" s="138"/>
      <c r="D199" s="35"/>
      <c r="F199" s="193"/>
    </row>
    <row r="200" spans="1:6" ht="12" thickBot="1">
      <c r="A200" s="142">
        <v>70</v>
      </c>
      <c r="B200" s="143" t="str">
        <f>+B159</f>
        <v>DRIFT KONTORET</v>
      </c>
      <c r="C200" s="16">
        <f>SUM(C163:C198)</f>
        <v>2417157.01</v>
      </c>
      <c r="D200" s="198">
        <f>SUM(D163:D196)</f>
        <v>2956030</v>
      </c>
      <c r="E200" s="241">
        <f>SUM(E163:E196)</f>
        <v>4137424</v>
      </c>
      <c r="F200" s="194">
        <f>C200/D200*100</f>
        <v>81.77038155905048</v>
      </c>
    </row>
    <row r="202" spans="1:6" ht="11.25" hidden="1">
      <c r="A202" s="112" t="s">
        <v>39</v>
      </c>
      <c r="B202" s="113" t="s">
        <v>40</v>
      </c>
      <c r="C202" s="184"/>
      <c r="E202" s="240"/>
      <c r="F202" s="113"/>
    </row>
    <row r="203" spans="1:6" ht="11.25" hidden="1">
      <c r="A203" s="102"/>
      <c r="B203" s="23"/>
      <c r="C203" s="182" t="s">
        <v>4</v>
      </c>
      <c r="D203" s="13" t="str">
        <f>+D7</f>
        <v>Budsjett</v>
      </c>
      <c r="E203" s="236"/>
      <c r="F203" s="23" t="str">
        <f>+F7</f>
        <v>Forbruks % av</v>
      </c>
    </row>
    <row r="204" spans="1:6" ht="11.25" hidden="1">
      <c r="A204" s="132" t="s">
        <v>1</v>
      </c>
      <c r="B204" s="124" t="s">
        <v>2</v>
      </c>
      <c r="C204" s="177">
        <f>C161</f>
        <v>43830</v>
      </c>
      <c r="D204" s="13" t="str">
        <f>+D8</f>
        <v>2019</v>
      </c>
      <c r="E204" s="254"/>
      <c r="F204" s="12" t="str">
        <f>+F8</f>
        <v> budsjett 2019</v>
      </c>
    </row>
    <row r="205" spans="1:6" ht="11.25" hidden="1">
      <c r="A205" s="101"/>
      <c r="B205" s="81"/>
      <c r="C205" s="183"/>
      <c r="E205" s="248"/>
      <c r="F205" s="25"/>
    </row>
    <row r="206" spans="1:6" ht="11.25" hidden="1">
      <c r="A206" s="118" t="s">
        <v>86</v>
      </c>
      <c r="B206" s="120" t="s">
        <v>85</v>
      </c>
      <c r="C206" s="183"/>
      <c r="E206" s="248"/>
      <c r="F206" s="14" t="e">
        <f aca="true" t="shared" si="9" ref="F206:F212">C206/D206*100</f>
        <v>#DIV/0!</v>
      </c>
    </row>
    <row r="207" spans="1:6" ht="11.25" hidden="1">
      <c r="A207" s="118" t="s">
        <v>133</v>
      </c>
      <c r="B207" s="120" t="s">
        <v>136</v>
      </c>
      <c r="C207" s="183"/>
      <c r="E207" s="248"/>
      <c r="F207" s="14" t="e">
        <f t="shared" si="9"/>
        <v>#DIV/0!</v>
      </c>
    </row>
    <row r="208" spans="1:6" ht="11.25" hidden="1">
      <c r="A208" s="118" t="s">
        <v>134</v>
      </c>
      <c r="B208" s="120" t="s">
        <v>137</v>
      </c>
      <c r="C208" s="183"/>
      <c r="E208" s="248"/>
      <c r="F208" s="14" t="e">
        <f t="shared" si="9"/>
        <v>#DIV/0!</v>
      </c>
    </row>
    <row r="209" spans="1:6" ht="11.25" hidden="1">
      <c r="A209" s="118" t="s">
        <v>135</v>
      </c>
      <c r="B209" s="120" t="s">
        <v>138</v>
      </c>
      <c r="C209" s="183"/>
      <c r="E209" s="248"/>
      <c r="F209" s="14" t="e">
        <f t="shared" si="9"/>
        <v>#DIV/0!</v>
      </c>
    </row>
    <row r="210" spans="1:6" ht="11.25" hidden="1">
      <c r="A210" s="128">
        <v>8080</v>
      </c>
      <c r="B210" s="119" t="s">
        <v>147</v>
      </c>
      <c r="C210" s="183"/>
      <c r="E210" s="248"/>
      <c r="F210" s="14" t="e">
        <f t="shared" si="9"/>
        <v>#DIV/0!</v>
      </c>
    </row>
    <row r="211" spans="1:6" ht="11.25" hidden="1">
      <c r="A211" s="25"/>
      <c r="B211" s="119"/>
      <c r="C211" s="183"/>
      <c r="E211" s="248"/>
      <c r="F211" s="14"/>
    </row>
    <row r="212" spans="1:6" ht="12" hidden="1" thickBot="1">
      <c r="A212" s="107" t="str">
        <f>A202</f>
        <v>80</v>
      </c>
      <c r="B212" s="93" t="str">
        <f>+B202</f>
        <v>INTERNASJONALT ARBEID</v>
      </c>
      <c r="C212" s="187">
        <f>SUM(C206:C210)</f>
        <v>0</v>
      </c>
      <c r="D212" s="13">
        <f>SUM(D206:D210)</f>
        <v>0</v>
      </c>
      <c r="E212" s="255"/>
      <c r="F212" s="17" t="e">
        <f t="shared" si="9"/>
        <v>#DIV/0!</v>
      </c>
    </row>
    <row r="213" spans="1:6" ht="11.25">
      <c r="A213" s="85" t="s">
        <v>39</v>
      </c>
      <c r="B213" s="22" t="s">
        <v>40</v>
      </c>
      <c r="C213" s="184"/>
      <c r="D213" s="263"/>
      <c r="E213" s="263"/>
      <c r="F213" s="22"/>
    </row>
    <row r="214" spans="1:6" ht="11.25">
      <c r="A214" s="23"/>
      <c r="B214" s="23"/>
      <c r="C214" s="182" t="s">
        <v>4</v>
      </c>
      <c r="D214" s="265" t="s">
        <v>6</v>
      </c>
      <c r="E214" s="266" t="s">
        <v>6</v>
      </c>
      <c r="F214" s="23" t="str">
        <f>+F7</f>
        <v>Forbruks % av</v>
      </c>
    </row>
    <row r="215" spans="1:6" ht="11.25">
      <c r="A215" s="124" t="s">
        <v>1</v>
      </c>
      <c r="B215" s="124" t="s">
        <v>2</v>
      </c>
      <c r="C215" s="161">
        <f>C161</f>
        <v>43830</v>
      </c>
      <c r="D215" s="267" t="str">
        <f>D8</f>
        <v>2019</v>
      </c>
      <c r="E215" s="267" t="str">
        <f>E161</f>
        <v>2020</v>
      </c>
      <c r="F215" s="12" t="str">
        <f>+F8</f>
        <v> budsjett 2019</v>
      </c>
    </row>
    <row r="216" spans="1:6" ht="11.25">
      <c r="A216" s="84"/>
      <c r="C216" s="166"/>
      <c r="D216" s="20"/>
      <c r="E216" s="243"/>
      <c r="F216" s="14"/>
    </row>
    <row r="217" spans="1:6" ht="11.25">
      <c r="A217" s="84" t="s">
        <v>86</v>
      </c>
      <c r="B217" s="5" t="s">
        <v>253</v>
      </c>
      <c r="C217" s="165">
        <v>8942.64</v>
      </c>
      <c r="D217" s="13">
        <v>20000</v>
      </c>
      <c r="E217" s="231">
        <v>23000</v>
      </c>
      <c r="F217" s="152">
        <f>C217/D217*100</f>
        <v>44.7132</v>
      </c>
    </row>
    <row r="218" spans="1:6" ht="11.25">
      <c r="A218" s="84" t="s">
        <v>133</v>
      </c>
      <c r="B218" s="5" t="s">
        <v>254</v>
      </c>
      <c r="C218" s="165">
        <v>118543.31</v>
      </c>
      <c r="D218" s="13">
        <v>100000</v>
      </c>
      <c r="E218" s="231">
        <v>83000</v>
      </c>
      <c r="F218" s="152">
        <f>C218/D218*100</f>
        <v>118.54331</v>
      </c>
    </row>
    <row r="219" spans="1:6" ht="11.25" hidden="1">
      <c r="A219" s="84" t="s">
        <v>134</v>
      </c>
      <c r="B219" s="5" t="s">
        <v>137</v>
      </c>
      <c r="C219" s="165">
        <v>0</v>
      </c>
      <c r="D219" s="13">
        <v>0</v>
      </c>
      <c r="E219" s="231">
        <v>0</v>
      </c>
      <c r="F219" s="152" t="e">
        <f>C219/D219*100</f>
        <v>#DIV/0!</v>
      </c>
    </row>
    <row r="220" spans="1:6" ht="12" hidden="1">
      <c r="A220" s="84" t="s">
        <v>263</v>
      </c>
      <c r="B220" s="199" t="s">
        <v>260</v>
      </c>
      <c r="C220" s="165">
        <v>0</v>
      </c>
      <c r="D220" s="197">
        <v>0</v>
      </c>
      <c r="E220" s="244">
        <v>0</v>
      </c>
      <c r="F220" s="152" t="e">
        <f>C220/D220*100</f>
        <v>#DIV/0!</v>
      </c>
    </row>
    <row r="221" spans="1:6" ht="12" hidden="1">
      <c r="A221" s="84" t="s">
        <v>240</v>
      </c>
      <c r="B221" s="5" t="s">
        <v>241</v>
      </c>
      <c r="C221" s="165">
        <v>0</v>
      </c>
      <c r="D221" s="197">
        <v>0</v>
      </c>
      <c r="E221" s="244">
        <v>0</v>
      </c>
      <c r="F221" s="152" t="e">
        <f>C221/D221*100</f>
        <v>#DIV/0!</v>
      </c>
    </row>
    <row r="222" spans="1:5" ht="11.25" hidden="1">
      <c r="A222" s="84" t="s">
        <v>240</v>
      </c>
      <c r="B222" s="5" t="s">
        <v>147</v>
      </c>
      <c r="C222" s="165">
        <v>0</v>
      </c>
      <c r="D222" s="20"/>
      <c r="E222" s="243"/>
    </row>
    <row r="223" spans="1:6" ht="11.25">
      <c r="A223" s="84"/>
      <c r="C223" s="165"/>
      <c r="D223" s="20"/>
      <c r="E223" s="243"/>
      <c r="F223" s="224"/>
    </row>
    <row r="224" spans="1:6" ht="12" thickBot="1">
      <c r="A224" s="142">
        <v>80</v>
      </c>
      <c r="B224" s="93" t="s">
        <v>40</v>
      </c>
      <c r="C224" s="16">
        <f>SUM(C217:C222)</f>
        <v>127485.95</v>
      </c>
      <c r="D224" s="16">
        <f>SUM(D217:D222)</f>
        <v>120000</v>
      </c>
      <c r="E224" s="241">
        <f>SUM(E217:E222)</f>
        <v>106000</v>
      </c>
      <c r="F224" s="153">
        <f>C224/D224*100</f>
        <v>106.23829166666667</v>
      </c>
    </row>
    <row r="225" spans="1:6" ht="11.25">
      <c r="A225" s="84"/>
      <c r="C225" s="166"/>
      <c r="D225" s="20"/>
      <c r="E225" s="243"/>
      <c r="F225" s="14"/>
    </row>
    <row r="226" spans="1:6" ht="11.25">
      <c r="A226" s="84"/>
      <c r="C226" s="166"/>
      <c r="D226" s="20"/>
      <c r="E226" s="243"/>
      <c r="F226" s="14"/>
    </row>
    <row r="227" spans="1:6" ht="11.25">
      <c r="A227" s="84"/>
      <c r="C227" s="166"/>
      <c r="D227" s="20"/>
      <c r="E227" s="243"/>
      <c r="F227" s="14"/>
    </row>
    <row r="228" spans="1:6" ht="11.25">
      <c r="A228" s="84"/>
      <c r="C228" s="166"/>
      <c r="D228" s="20"/>
      <c r="E228" s="243"/>
      <c r="F228" s="14"/>
    </row>
    <row r="229" spans="1:6" ht="11.25">
      <c r="A229" s="84"/>
      <c r="C229" s="166"/>
      <c r="D229" s="20"/>
      <c r="E229" s="243"/>
      <c r="F229" s="14"/>
    </row>
    <row r="230" spans="1:7" ht="11.25">
      <c r="A230" s="8"/>
      <c r="B230" s="8"/>
      <c r="C230" s="186"/>
      <c r="D230" s="27"/>
      <c r="E230" s="237"/>
      <c r="F230" s="18"/>
      <c r="G230" s="159"/>
    </row>
    <row r="231" spans="1:7" ht="11.25">
      <c r="A231" s="8"/>
      <c r="B231" s="8"/>
      <c r="C231" s="186"/>
      <c r="D231" s="27"/>
      <c r="E231" s="237"/>
      <c r="F231" s="18"/>
      <c r="G231" s="159"/>
    </row>
    <row r="232" spans="1:7" ht="11.25">
      <c r="A232" s="8"/>
      <c r="B232" s="8"/>
      <c r="C232" s="114"/>
      <c r="D232" s="27"/>
      <c r="E232" s="237"/>
      <c r="F232" s="8"/>
      <c r="G232" s="159"/>
    </row>
    <row r="233" spans="1:7" ht="11.25">
      <c r="A233" s="88"/>
      <c r="B233" s="25"/>
      <c r="C233" s="183"/>
      <c r="D233" s="89"/>
      <c r="E233" s="236"/>
      <c r="F233" s="25"/>
      <c r="G233" s="159"/>
    </row>
    <row r="234" spans="1:7" ht="11.25">
      <c r="A234" s="25"/>
      <c r="B234" s="25"/>
      <c r="C234" s="183"/>
      <c r="D234" s="89"/>
      <c r="E234" s="236"/>
      <c r="F234" s="25"/>
      <c r="G234" s="159"/>
    </row>
    <row r="235" spans="1:7" ht="11.25">
      <c r="A235" s="25"/>
      <c r="B235" s="25"/>
      <c r="C235" s="183"/>
      <c r="D235" s="89"/>
      <c r="E235" s="248"/>
      <c r="F235" s="25"/>
      <c r="G235" s="159"/>
    </row>
    <row r="236" spans="1:7" ht="11.25">
      <c r="A236" s="91"/>
      <c r="B236" s="8"/>
      <c r="C236" s="114"/>
      <c r="D236" s="36"/>
      <c r="E236" s="256"/>
      <c r="F236" s="8"/>
      <c r="G236" s="159"/>
    </row>
    <row r="237" spans="1:7" ht="11.25">
      <c r="A237" s="88"/>
      <c r="B237" s="26"/>
      <c r="C237" s="186"/>
      <c r="D237" s="27"/>
      <c r="E237" s="237"/>
      <c r="F237" s="18"/>
      <c r="G237" s="159"/>
    </row>
    <row r="238" spans="1:7" ht="11.25">
      <c r="A238" s="88"/>
      <c r="B238" s="8"/>
      <c r="C238" s="186"/>
      <c r="D238" s="27"/>
      <c r="E238" s="237"/>
      <c r="F238" s="18"/>
      <c r="G238" s="159"/>
    </row>
    <row r="239" spans="1:7" ht="11.25">
      <c r="A239" s="88"/>
      <c r="B239" s="8"/>
      <c r="C239" s="186"/>
      <c r="D239" s="27"/>
      <c r="E239" s="237"/>
      <c r="F239" s="18"/>
      <c r="G239" s="159"/>
    </row>
    <row r="240" spans="1:7" ht="11.25">
      <c r="A240" s="88"/>
      <c r="B240" s="8"/>
      <c r="C240" s="186"/>
      <c r="D240" s="27"/>
      <c r="E240" s="237"/>
      <c r="F240" s="18"/>
      <c r="G240" s="159"/>
    </row>
    <row r="241" spans="1:7" ht="11.25">
      <c r="A241" s="88"/>
      <c r="B241" s="8"/>
      <c r="C241" s="186"/>
      <c r="D241" s="27"/>
      <c r="E241" s="237"/>
      <c r="F241" s="18"/>
      <c r="G241" s="159"/>
    </row>
    <row r="242" spans="1:7" ht="11.25">
      <c r="A242" s="88"/>
      <c r="B242" s="8"/>
      <c r="C242" s="186"/>
      <c r="D242" s="27"/>
      <c r="E242" s="237"/>
      <c r="F242" s="18"/>
      <c r="G242" s="159"/>
    </row>
    <row r="243" spans="1:7" ht="11.25">
      <c r="A243" s="88"/>
      <c r="B243" s="8"/>
      <c r="C243" s="186"/>
      <c r="D243" s="27"/>
      <c r="E243" s="237"/>
      <c r="F243" s="18"/>
      <c r="G243" s="159"/>
    </row>
    <row r="244" spans="1:7" ht="11.25">
      <c r="A244" s="88"/>
      <c r="B244" s="8"/>
      <c r="C244" s="186"/>
      <c r="D244" s="27"/>
      <c r="E244" s="237"/>
      <c r="F244" s="18"/>
      <c r="G244" s="159"/>
    </row>
    <row r="245" spans="1:7" ht="11.25">
      <c r="A245" s="88"/>
      <c r="B245" s="8"/>
      <c r="C245" s="186"/>
      <c r="D245" s="27"/>
      <c r="E245" s="237"/>
      <c r="F245" s="18"/>
      <c r="G245" s="159"/>
    </row>
    <row r="246" spans="1:7" ht="11.25">
      <c r="A246" s="88"/>
      <c r="B246" s="8"/>
      <c r="C246" s="186"/>
      <c r="D246" s="27"/>
      <c r="E246" s="237"/>
      <c r="F246" s="18"/>
      <c r="G246" s="159"/>
    </row>
    <row r="247" spans="1:7" ht="11.25">
      <c r="A247" s="88"/>
      <c r="B247" s="8"/>
      <c r="C247" s="186"/>
      <c r="D247" s="27"/>
      <c r="E247" s="237"/>
      <c r="F247" s="18"/>
      <c r="G247" s="159"/>
    </row>
    <row r="248" spans="1:7" ht="11.25">
      <c r="A248" s="88"/>
      <c r="B248" s="8"/>
      <c r="C248" s="186"/>
      <c r="D248" s="27"/>
      <c r="E248" s="237"/>
      <c r="F248" s="18"/>
      <c r="G248" s="159"/>
    </row>
    <row r="249" spans="1:7" ht="11.25">
      <c r="A249" s="88"/>
      <c r="B249" s="8"/>
      <c r="C249" s="186"/>
      <c r="D249" s="27"/>
      <c r="E249" s="237"/>
      <c r="F249" s="18"/>
      <c r="G249" s="159"/>
    </row>
    <row r="250" spans="1:7" ht="11.25">
      <c r="A250" s="88"/>
      <c r="B250" s="8"/>
      <c r="C250" s="186"/>
      <c r="D250" s="27"/>
      <c r="E250" s="237"/>
      <c r="F250" s="18"/>
      <c r="G250" s="159"/>
    </row>
    <row r="251" spans="1:7" ht="11.25">
      <c r="A251" s="88"/>
      <c r="B251" s="8"/>
      <c r="C251" s="186"/>
      <c r="D251" s="27"/>
      <c r="E251" s="237"/>
      <c r="F251" s="18"/>
      <c r="G251" s="159"/>
    </row>
    <row r="252" spans="1:7" ht="11.25">
      <c r="A252" s="88"/>
      <c r="B252" s="8"/>
      <c r="C252" s="186"/>
      <c r="D252" s="27"/>
      <c r="E252" s="237"/>
      <c r="F252" s="18"/>
      <c r="G252" s="159"/>
    </row>
    <row r="253" spans="1:7" ht="11.25">
      <c r="A253" s="8"/>
      <c r="B253" s="8"/>
      <c r="C253" s="114"/>
      <c r="D253" s="36"/>
      <c r="E253" s="232"/>
      <c r="F253" s="8"/>
      <c r="G253" s="159"/>
    </row>
    <row r="254" spans="1:7" ht="11.25">
      <c r="A254" s="88"/>
      <c r="B254" s="25"/>
      <c r="C254" s="183"/>
      <c r="D254" s="89"/>
      <c r="E254" s="236"/>
      <c r="F254" s="25"/>
      <c r="G254" s="159"/>
    </row>
    <row r="255" spans="1:7" ht="11.25">
      <c r="A255" s="25"/>
      <c r="B255" s="25"/>
      <c r="C255" s="183"/>
      <c r="D255" s="89"/>
      <c r="E255" s="236"/>
      <c r="F255" s="25"/>
      <c r="G255" s="159"/>
    </row>
    <row r="256" spans="1:7" ht="11.25">
      <c r="A256" s="25"/>
      <c r="B256" s="25"/>
      <c r="C256" s="183"/>
      <c r="D256" s="89"/>
      <c r="E256" s="248"/>
      <c r="F256" s="25"/>
      <c r="G256" s="159"/>
    </row>
    <row r="257" spans="1:7" ht="11.25">
      <c r="A257" s="25"/>
      <c r="B257" s="25"/>
      <c r="C257" s="183"/>
      <c r="D257" s="89"/>
      <c r="E257" s="248"/>
      <c r="F257" s="25"/>
      <c r="G257" s="159"/>
    </row>
    <row r="258" spans="1:7" ht="11.25">
      <c r="A258" s="92"/>
      <c r="B258" s="8"/>
      <c r="C258" s="114"/>
      <c r="D258" s="36"/>
      <c r="E258" s="232"/>
      <c r="F258" s="8"/>
      <c r="G258" s="159"/>
    </row>
    <row r="259" spans="1:7" ht="11.25">
      <c r="A259" s="88"/>
      <c r="B259" s="26"/>
      <c r="C259" s="114"/>
      <c r="D259" s="36"/>
      <c r="E259" s="232"/>
      <c r="F259" s="18"/>
      <c r="G259" s="159"/>
    </row>
    <row r="260" spans="1:7" ht="11.25">
      <c r="A260" s="88"/>
      <c r="B260" s="8"/>
      <c r="C260" s="114"/>
      <c r="D260" s="36"/>
      <c r="E260" s="232"/>
      <c r="F260" s="18"/>
      <c r="G260" s="159"/>
    </row>
    <row r="261" spans="1:7" ht="11.25">
      <c r="A261" s="88"/>
      <c r="B261" s="8"/>
      <c r="C261" s="114"/>
      <c r="D261" s="36"/>
      <c r="E261" s="232"/>
      <c r="F261" s="18"/>
      <c r="G261" s="159"/>
    </row>
    <row r="262" spans="1:6" ht="11.25">
      <c r="A262" s="84"/>
      <c r="F262" s="14"/>
    </row>
    <row r="263" spans="1:6" ht="11.25">
      <c r="A263" s="84"/>
      <c r="F263" s="14"/>
    </row>
    <row r="264" spans="1:6" ht="11.25">
      <c r="A264" s="84"/>
      <c r="F264" s="14"/>
    </row>
    <row r="265" spans="1:6" ht="11.25">
      <c r="A265" s="84"/>
      <c r="F265" s="14"/>
    </row>
    <row r="266" spans="1:6" ht="11.25">
      <c r="A266" s="84"/>
      <c r="F266" s="14"/>
    </row>
    <row r="267" spans="1:6" ht="11.25">
      <c r="A267" s="84"/>
      <c r="F267" s="14"/>
    </row>
    <row r="268" spans="1:6" ht="11.25">
      <c r="A268" s="84"/>
      <c r="F268" s="14"/>
    </row>
    <row r="269" spans="1:6" ht="11.25">
      <c r="A269" s="84"/>
      <c r="F269" s="14"/>
    </row>
    <row r="270" spans="1:6" ht="11.25">
      <c r="A270" s="84"/>
      <c r="F270" s="14"/>
    </row>
    <row r="271" spans="1:6" ht="11.25">
      <c r="A271" s="84"/>
      <c r="F271" s="14"/>
    </row>
    <row r="272" spans="1:6" ht="11.25">
      <c r="A272" s="84"/>
      <c r="F272" s="14"/>
    </row>
    <row r="273" spans="1:7" ht="11.25">
      <c r="A273" s="8"/>
      <c r="B273" s="8"/>
      <c r="C273" s="114"/>
      <c r="D273" s="36"/>
      <c r="E273" s="232"/>
      <c r="F273" s="8"/>
      <c r="G273" s="159"/>
    </row>
    <row r="274" spans="1:7" ht="11.25">
      <c r="A274" s="8"/>
      <c r="B274" s="25"/>
      <c r="C274" s="114"/>
      <c r="D274" s="36"/>
      <c r="E274" s="232"/>
      <c r="F274" s="8"/>
      <c r="G274" s="159"/>
    </row>
    <row r="275" spans="1:7" ht="11.25">
      <c r="A275" s="8"/>
      <c r="B275" s="8"/>
      <c r="C275" s="114"/>
      <c r="D275" s="36"/>
      <c r="E275" s="232"/>
      <c r="F275" s="8"/>
      <c r="G275" s="159"/>
    </row>
    <row r="276" spans="1:7" ht="11.25">
      <c r="A276" s="88"/>
      <c r="B276" s="25"/>
      <c r="C276" s="183"/>
      <c r="D276" s="89"/>
      <c r="E276" s="236"/>
      <c r="F276" s="25"/>
      <c r="G276" s="159"/>
    </row>
    <row r="277" spans="1:7" ht="11.25">
      <c r="A277" s="25"/>
      <c r="B277" s="25"/>
      <c r="C277" s="183"/>
      <c r="D277" s="89"/>
      <c r="E277" s="236"/>
      <c r="F277" s="25"/>
      <c r="G277" s="159"/>
    </row>
    <row r="278" spans="1:7" ht="11.25">
      <c r="A278" s="25"/>
      <c r="B278" s="25"/>
      <c r="C278" s="183"/>
      <c r="D278" s="89"/>
      <c r="E278" s="248"/>
      <c r="F278" s="25"/>
      <c r="G278" s="159"/>
    </row>
    <row r="279" spans="1:7" ht="11.25">
      <c r="A279" s="25"/>
      <c r="B279" s="25"/>
      <c r="C279" s="183"/>
      <c r="D279" s="89"/>
      <c r="E279" s="248"/>
      <c r="F279" s="25"/>
      <c r="G279" s="159"/>
    </row>
    <row r="280" spans="1:7" ht="11.25">
      <c r="A280" s="8"/>
      <c r="B280" s="8"/>
      <c r="C280" s="114"/>
      <c r="D280" s="36"/>
      <c r="E280" s="232"/>
      <c r="F280" s="8"/>
      <c r="G280" s="159"/>
    </row>
    <row r="281" spans="1:7" ht="11.25">
      <c r="A281" s="88"/>
      <c r="B281" s="26"/>
      <c r="C281" s="114"/>
      <c r="D281" s="36"/>
      <c r="E281" s="232"/>
      <c r="F281" s="18"/>
      <c r="G281" s="159"/>
    </row>
    <row r="282" spans="1:7" ht="11.25">
      <c r="A282" s="88"/>
      <c r="B282" s="8"/>
      <c r="C282" s="114"/>
      <c r="D282" s="36"/>
      <c r="E282" s="232"/>
      <c r="F282" s="18"/>
      <c r="G282" s="159"/>
    </row>
    <row r="283" spans="1:7" ht="11.25">
      <c r="A283" s="88"/>
      <c r="B283" s="8"/>
      <c r="C283" s="114"/>
      <c r="D283" s="36"/>
      <c r="E283" s="232"/>
      <c r="F283" s="18"/>
      <c r="G283" s="159"/>
    </row>
    <row r="284" spans="1:7" ht="11.25">
      <c r="A284" s="88"/>
      <c r="B284" s="8"/>
      <c r="C284" s="114"/>
      <c r="D284" s="36"/>
      <c r="E284" s="232"/>
      <c r="F284" s="18"/>
      <c r="G284" s="159"/>
    </row>
    <row r="285" spans="1:7" ht="11.25">
      <c r="A285" s="88"/>
      <c r="B285" s="8"/>
      <c r="C285" s="114"/>
      <c r="D285" s="36"/>
      <c r="E285" s="232"/>
      <c r="F285" s="18"/>
      <c r="G285" s="159"/>
    </row>
    <row r="286" spans="1:7" ht="11.25">
      <c r="A286" s="88"/>
      <c r="B286" s="8"/>
      <c r="C286" s="114"/>
      <c r="D286" s="36"/>
      <c r="E286" s="232"/>
      <c r="F286" s="18"/>
      <c r="G286" s="159"/>
    </row>
    <row r="287" spans="1:7" ht="11.25">
      <c r="A287" s="88"/>
      <c r="B287" s="8"/>
      <c r="C287" s="114"/>
      <c r="D287" s="36"/>
      <c r="E287" s="232"/>
      <c r="F287" s="18"/>
      <c r="G287" s="159"/>
    </row>
    <row r="288" spans="1:7" ht="11.25">
      <c r="A288" s="88"/>
      <c r="B288" s="8"/>
      <c r="C288" s="114"/>
      <c r="D288" s="36"/>
      <c r="E288" s="232"/>
      <c r="F288" s="18"/>
      <c r="G288" s="159"/>
    </row>
    <row r="289" spans="1:7" ht="11.25">
      <c r="A289" s="88"/>
      <c r="B289" s="8"/>
      <c r="C289" s="114"/>
      <c r="D289" s="36"/>
      <c r="E289" s="232"/>
      <c r="F289" s="18"/>
      <c r="G289" s="159"/>
    </row>
    <row r="290" spans="1:7" ht="11.25">
      <c r="A290" s="88"/>
      <c r="B290" s="8"/>
      <c r="C290" s="114"/>
      <c r="D290" s="36"/>
      <c r="E290" s="232"/>
      <c r="F290" s="18"/>
      <c r="G290" s="159"/>
    </row>
    <row r="291" spans="1:7" ht="11.25">
      <c r="A291" s="88"/>
      <c r="B291" s="8"/>
      <c r="C291" s="114"/>
      <c r="D291" s="36"/>
      <c r="E291" s="232"/>
      <c r="F291" s="18"/>
      <c r="G291" s="159"/>
    </row>
    <row r="292" spans="1:7" ht="11.25">
      <c r="A292" s="88"/>
      <c r="B292" s="8"/>
      <c r="C292" s="114"/>
      <c r="D292" s="36"/>
      <c r="E292" s="232"/>
      <c r="F292" s="18"/>
      <c r="G292" s="159"/>
    </row>
    <row r="293" spans="1:7" ht="11.25">
      <c r="A293" s="88"/>
      <c r="B293" s="8"/>
      <c r="C293" s="114"/>
      <c r="D293" s="36"/>
      <c r="E293" s="232"/>
      <c r="F293" s="18"/>
      <c r="G293" s="159"/>
    </row>
    <row r="294" spans="1:7" ht="11.25">
      <c r="A294" s="88"/>
      <c r="B294" s="8"/>
      <c r="C294" s="114"/>
      <c r="D294" s="36"/>
      <c r="E294" s="232"/>
      <c r="F294" s="18"/>
      <c r="G294" s="159"/>
    </row>
    <row r="295" spans="1:7" ht="11.25">
      <c r="A295" s="90"/>
      <c r="B295" s="8"/>
      <c r="C295" s="114"/>
      <c r="D295" s="36"/>
      <c r="E295" s="232"/>
      <c r="F295" s="8"/>
      <c r="G295" s="159"/>
    </row>
    <row r="296" spans="1:7" ht="11.25">
      <c r="A296" s="90"/>
      <c r="B296" s="8"/>
      <c r="C296" s="114"/>
      <c r="D296" s="36"/>
      <c r="E296" s="232"/>
      <c r="F296" s="8"/>
      <c r="G296" s="159"/>
    </row>
    <row r="297" spans="1:7" ht="11.25">
      <c r="A297" s="90"/>
      <c r="B297" s="8"/>
      <c r="C297" s="114"/>
      <c r="D297" s="36"/>
      <c r="E297" s="232"/>
      <c r="F297" s="8"/>
      <c r="G297" s="159"/>
    </row>
    <row r="298" spans="1:7" ht="11.25">
      <c r="A298" s="88"/>
      <c r="B298" s="25"/>
      <c r="C298" s="183"/>
      <c r="D298" s="89"/>
      <c r="E298" s="236"/>
      <c r="F298" s="25"/>
      <c r="G298" s="159"/>
    </row>
    <row r="299" spans="1:7" ht="11.25">
      <c r="A299" s="25"/>
      <c r="B299" s="25"/>
      <c r="C299" s="183"/>
      <c r="D299" s="89"/>
      <c r="E299" s="236"/>
      <c r="F299" s="25"/>
      <c r="G299" s="159"/>
    </row>
    <row r="300" spans="1:7" ht="11.25">
      <c r="A300" s="25"/>
      <c r="B300" s="25"/>
      <c r="C300" s="183"/>
      <c r="D300" s="89"/>
      <c r="E300" s="248"/>
      <c r="F300" s="25"/>
      <c r="G300" s="159"/>
    </row>
    <row r="301" spans="1:7" ht="11.25">
      <c r="A301" s="25"/>
      <c r="B301" s="25"/>
      <c r="C301" s="183"/>
      <c r="D301" s="89"/>
      <c r="E301" s="248"/>
      <c r="F301" s="25"/>
      <c r="G301" s="159"/>
    </row>
    <row r="302" spans="1:7" ht="11.25">
      <c r="A302" s="8"/>
      <c r="B302" s="8"/>
      <c r="C302" s="114"/>
      <c r="D302" s="36"/>
      <c r="E302" s="232"/>
      <c r="F302" s="8"/>
      <c r="G302" s="159"/>
    </row>
    <row r="303" spans="1:7" ht="11.25">
      <c r="A303" s="88"/>
      <c r="B303" s="26"/>
      <c r="C303" s="114"/>
      <c r="D303" s="36"/>
      <c r="E303" s="232"/>
      <c r="F303" s="18"/>
      <c r="G303" s="159"/>
    </row>
    <row r="304" spans="1:6" ht="11.25">
      <c r="A304" s="84"/>
      <c r="F304" s="14"/>
    </row>
    <row r="305" spans="1:6" ht="11.25">
      <c r="A305" s="84"/>
      <c r="F305" s="14"/>
    </row>
    <row r="306" spans="1:6" ht="11.25">
      <c r="A306" s="84"/>
      <c r="F306" s="14"/>
    </row>
    <row r="307" spans="1:6" ht="11.25">
      <c r="A307" s="84"/>
      <c r="F307" s="14"/>
    </row>
    <row r="308" spans="1:6" ht="11.25">
      <c r="A308" s="84"/>
      <c r="F308" s="14"/>
    </row>
    <row r="309" spans="1:6" ht="11.25">
      <c r="A309" s="84"/>
      <c r="F309" s="14"/>
    </row>
    <row r="310" spans="1:6" ht="11.25">
      <c r="A310" s="84"/>
      <c r="F310" s="14"/>
    </row>
    <row r="311" spans="1:6" ht="11.25">
      <c r="A311" s="84"/>
      <c r="F311" s="14"/>
    </row>
    <row r="312" spans="1:6" ht="11.25">
      <c r="A312" s="84"/>
      <c r="F312" s="14"/>
    </row>
    <row r="313" spans="1:6" ht="11.25">
      <c r="A313" s="84"/>
      <c r="F313" s="14"/>
    </row>
    <row r="314" spans="1:6" ht="11.25">
      <c r="A314" s="84"/>
      <c r="F314" s="14"/>
    </row>
    <row r="315" spans="1:6" ht="11.25">
      <c r="A315" s="84"/>
      <c r="F315" s="14"/>
    </row>
    <row r="316" spans="1:6" ht="11.25">
      <c r="A316" s="84"/>
      <c r="F316" s="14"/>
    </row>
    <row r="317" ht="11.25">
      <c r="A317" s="83"/>
    </row>
    <row r="318" ht="11.25">
      <c r="A318" s="83"/>
    </row>
    <row r="319" spans="1:6" ht="11.25">
      <c r="A319" s="8"/>
      <c r="B319" s="8"/>
      <c r="C319" s="114"/>
      <c r="D319" s="36"/>
      <c r="E319" s="232"/>
      <c r="F319" s="8"/>
    </row>
    <row r="320" spans="1:6" ht="11.25">
      <c r="A320" s="88"/>
      <c r="B320" s="25"/>
      <c r="C320" s="183"/>
      <c r="D320" s="89"/>
      <c r="E320" s="236"/>
      <c r="F320" s="25"/>
    </row>
    <row r="321" spans="1:6" ht="11.25">
      <c r="A321" s="25"/>
      <c r="B321" s="25"/>
      <c r="C321" s="183"/>
      <c r="D321" s="89"/>
      <c r="E321" s="236"/>
      <c r="F321" s="25"/>
    </row>
    <row r="322" spans="1:6" ht="11.25">
      <c r="A322" s="25"/>
      <c r="B322" s="25"/>
      <c r="C322" s="183"/>
      <c r="D322" s="89"/>
      <c r="E322" s="248"/>
      <c r="F322" s="25"/>
    </row>
    <row r="323" spans="1:6" ht="11.25">
      <c r="A323" s="25"/>
      <c r="B323" s="25"/>
      <c r="C323" s="183"/>
      <c r="D323" s="89"/>
      <c r="E323" s="248"/>
      <c r="F323" s="25"/>
    </row>
    <row r="324" spans="1:6" ht="11.25">
      <c r="A324" s="8"/>
      <c r="B324" s="8"/>
      <c r="C324" s="114"/>
      <c r="D324" s="36"/>
      <c r="E324" s="232"/>
      <c r="F324" s="8"/>
    </row>
    <row r="325" spans="1:6" ht="11.25">
      <c r="A325" s="88"/>
      <c r="B325" s="26"/>
      <c r="C325" s="114"/>
      <c r="D325" s="36"/>
      <c r="E325" s="232"/>
      <c r="F325" s="18"/>
    </row>
    <row r="326" spans="1:6" ht="11.25">
      <c r="A326" s="84"/>
      <c r="F326" s="14"/>
    </row>
    <row r="327" spans="1:6" ht="11.25">
      <c r="A327" s="84"/>
      <c r="F327" s="14"/>
    </row>
    <row r="328" spans="1:6" ht="11.25">
      <c r="A328" s="84"/>
      <c r="F328" s="14"/>
    </row>
    <row r="329" spans="1:6" ht="11.25">
      <c r="A329" s="84"/>
      <c r="F329" s="14"/>
    </row>
    <row r="330" spans="1:6" ht="11.25">
      <c r="A330" s="84"/>
      <c r="F330" s="14"/>
    </row>
    <row r="331" spans="1:6" ht="11.25">
      <c r="A331" s="84"/>
      <c r="F331" s="14"/>
    </row>
    <row r="332" spans="1:6" ht="11.25">
      <c r="A332" s="84"/>
      <c r="F332" s="14"/>
    </row>
    <row r="333" spans="1:6" ht="11.25">
      <c r="A333" s="84"/>
      <c r="F333" s="14"/>
    </row>
    <row r="334" spans="1:6" ht="11.25">
      <c r="A334" s="84"/>
      <c r="F334" s="14"/>
    </row>
    <row r="335" spans="1:6" ht="11.25">
      <c r="A335" s="84"/>
      <c r="F335" s="14"/>
    </row>
    <row r="336" spans="1:6" ht="11.25">
      <c r="A336" s="84"/>
      <c r="F336" s="14"/>
    </row>
    <row r="337" spans="1:6" ht="11.25">
      <c r="A337" s="84"/>
      <c r="F337" s="14"/>
    </row>
    <row r="338" spans="1:6" ht="11.25">
      <c r="A338" s="84"/>
      <c r="F338" s="14"/>
    </row>
    <row r="339" ht="11.25">
      <c r="A339" s="83"/>
    </row>
    <row r="340" ht="11.25">
      <c r="A340" s="83"/>
    </row>
    <row r="341" spans="1:5" ht="11.25">
      <c r="A341" s="83"/>
      <c r="C341" s="13"/>
      <c r="E341" s="251"/>
    </row>
    <row r="342" spans="1:5" ht="11.25">
      <c r="A342" s="83"/>
      <c r="C342" s="13"/>
      <c r="E342" s="251"/>
    </row>
    <row r="343" spans="1:5" ht="11.25">
      <c r="A343" s="83"/>
      <c r="C343" s="13"/>
      <c r="E343" s="251"/>
    </row>
    <row r="344" spans="1:5" ht="11.25">
      <c r="A344" s="83"/>
      <c r="C344" s="13"/>
      <c r="E344" s="251"/>
    </row>
    <row r="345" spans="1:5" ht="11.25">
      <c r="A345" s="83"/>
      <c r="C345" s="13"/>
      <c r="E345" s="251"/>
    </row>
    <row r="346" spans="1:5" ht="11.25">
      <c r="A346" s="83"/>
      <c r="C346" s="13"/>
      <c r="E346" s="251"/>
    </row>
    <row r="347" spans="1:5" ht="11.25">
      <c r="A347" s="83"/>
      <c r="C347" s="13"/>
      <c r="E347" s="251"/>
    </row>
    <row r="348" spans="1:5" ht="11.25">
      <c r="A348" s="83"/>
      <c r="C348" s="13"/>
      <c r="E348" s="251"/>
    </row>
    <row r="349" spans="1:5" ht="11.25">
      <c r="A349" s="83"/>
      <c r="C349" s="13"/>
      <c r="E349" s="251"/>
    </row>
    <row r="350" spans="1:5" ht="11.25">
      <c r="A350" s="83"/>
      <c r="C350" s="13"/>
      <c r="E350" s="251"/>
    </row>
  </sheetData>
  <sheetProtection/>
  <printOptions horizontalCentered="1"/>
  <pageMargins left="0.27" right="0.32" top="0.984251968503937" bottom="0.984251968503937" header="0.51" footer="0.5118110236220472"/>
  <pageSetup fitToHeight="4" horizontalDpi="600" verticalDpi="600" orientation="portrait" paperSize="9" scale="89" r:id="rId1"/>
  <headerFooter alignWithMargins="0">
    <oddHeader>&amp;LFORMÅLSREGNSKAP</oddHeader>
    <oddFooter>&amp;L&amp;8Utskr.dato &amp;D&amp;C&amp;8&amp;P+1&amp;R&amp;8&amp;F</oddFooter>
  </headerFooter>
  <rowBreaks count="2" manualBreakCount="2">
    <brk id="73" max="5" man="1"/>
    <brk id="15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FOBSV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sandersen</dc:creator>
  <cp:keywords/>
  <dc:description/>
  <cp:lastModifiedBy>Grethe Kvist</cp:lastModifiedBy>
  <cp:lastPrinted>2020-01-29T14:22:49Z</cp:lastPrinted>
  <dcterms:created xsi:type="dcterms:W3CDTF">2004-03-24T08:03:13Z</dcterms:created>
  <dcterms:modified xsi:type="dcterms:W3CDTF">2020-02-25T16:08:32Z</dcterms:modified>
  <cp:category/>
  <cp:version/>
  <cp:contentType/>
  <cp:contentStatus/>
</cp:coreProperties>
</file>