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llesorganisasjonen.sharepoint.com/sites/FOVestland-Fylkesavdeling/Shared Documents/Avdeling FO Vestland/ØKONOMI/2024 BUDSJETT, REGNSKAP/"/>
    </mc:Choice>
  </mc:AlternateContent>
  <xr:revisionPtr revIDLastSave="64" documentId="8_{4411F89D-4756-4A53-A14F-21C95672AED9}" xr6:coauthVersionLast="47" xr6:coauthVersionMax="47" xr10:uidLastSave="{B96A61BC-63B9-4F9C-B310-BF18F962C04E}"/>
  <bookViews>
    <workbookView xWindow="9045" yWindow="2880" windowWidth="28800" windowHeight="15345" xr2:uid="{00000000-000D-0000-FFFF-FFFF00000000}"/>
  </bookViews>
  <sheets>
    <sheet name="forslag budsjett 2024" sheetId="4" r:id="rId1"/>
    <sheet name=" budsjett ulike formål 2024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4" l="1"/>
  <c r="F35" i="4"/>
  <c r="E35" i="4"/>
  <c r="D35" i="4"/>
  <c r="C35" i="4"/>
  <c r="C34" i="4"/>
  <c r="F33" i="4"/>
  <c r="E33" i="4"/>
  <c r="D33" i="4"/>
  <c r="C33" i="4"/>
  <c r="B33" i="4"/>
  <c r="A33" i="4"/>
  <c r="F32" i="4"/>
  <c r="E32" i="4"/>
  <c r="D32" i="4"/>
  <c r="C32" i="4"/>
  <c r="B32" i="4"/>
  <c r="A32" i="4"/>
  <c r="F31" i="4"/>
  <c r="E31" i="4"/>
  <c r="D31" i="4"/>
  <c r="C31" i="4"/>
  <c r="B31" i="4"/>
  <c r="A31" i="4"/>
  <c r="F30" i="4"/>
  <c r="F37" i="4" s="1"/>
  <c r="E30" i="4"/>
  <c r="D30" i="4"/>
  <c r="C30" i="4"/>
  <c r="B30" i="4"/>
  <c r="A30" i="4"/>
  <c r="E29" i="4"/>
  <c r="D29" i="4"/>
  <c r="C29" i="4"/>
  <c r="B29" i="4"/>
  <c r="A29" i="4"/>
  <c r="F28" i="4"/>
  <c r="E28" i="4"/>
  <c r="D28" i="4"/>
  <c r="C28" i="4"/>
  <c r="B28" i="4"/>
  <c r="A28" i="4"/>
  <c r="F27" i="4"/>
  <c r="E27" i="4"/>
  <c r="D27" i="4"/>
  <c r="C27" i="4"/>
  <c r="B27" i="4"/>
  <c r="A27" i="4"/>
  <c r="F25" i="4"/>
  <c r="F42" i="4" s="1"/>
  <c r="E25" i="4"/>
  <c r="E42" i="4" s="1"/>
  <c r="D25" i="4"/>
  <c r="D42" i="4" s="1"/>
  <c r="C25" i="4"/>
  <c r="F24" i="4"/>
  <c r="F41" i="4" s="1"/>
  <c r="G7" i="3" s="1"/>
  <c r="G24" i="3" s="1"/>
  <c r="G46" i="3" s="1"/>
  <c r="G70" i="3" s="1"/>
  <c r="G94" i="3" s="1"/>
  <c r="G105" i="3" s="1"/>
  <c r="G132" i="3" s="1"/>
  <c r="G155" i="3" s="1"/>
  <c r="G207" i="3" s="1"/>
  <c r="E24" i="4"/>
  <c r="E41" i="4" s="1"/>
  <c r="D24" i="4"/>
  <c r="C24" i="4"/>
  <c r="C41" i="4" s="1"/>
  <c r="E23" i="4"/>
  <c r="E40" i="4" s="1"/>
  <c r="F19" i="4"/>
  <c r="D19" i="4"/>
  <c r="C19" i="4"/>
  <c r="E16" i="4"/>
  <c r="E15" i="4"/>
  <c r="A6" i="3"/>
  <c r="B6" i="3"/>
  <c r="C8" i="3"/>
  <c r="C25" i="3" s="1"/>
  <c r="D8" i="3"/>
  <c r="D25" i="3" s="1"/>
  <c r="D47" i="3" s="1"/>
  <c r="D71" i="3" s="1"/>
  <c r="D95" i="3" s="1"/>
  <c r="D106" i="3" s="1"/>
  <c r="D133" i="3" s="1"/>
  <c r="D156" i="3" s="1"/>
  <c r="D208" i="3" s="1"/>
  <c r="C10" i="3"/>
  <c r="D10" i="3"/>
  <c r="C11" i="3"/>
  <c r="H11" i="3" s="1"/>
  <c r="D11" i="3"/>
  <c r="E11" i="3"/>
  <c r="F11" i="3"/>
  <c r="C13" i="3"/>
  <c r="C14" i="3"/>
  <c r="D14" i="3"/>
  <c r="E14" i="3"/>
  <c r="C15" i="3"/>
  <c r="H15" i="3" s="1"/>
  <c r="D15" i="3"/>
  <c r="E15" i="3"/>
  <c r="F15" i="3"/>
  <c r="G15" i="3"/>
  <c r="G16" i="3"/>
  <c r="C17" i="3"/>
  <c r="H17" i="3" s="1"/>
  <c r="D17" i="3"/>
  <c r="E18" i="3"/>
  <c r="F18" i="3"/>
  <c r="G18" i="3"/>
  <c r="E24" i="3"/>
  <c r="E46" i="3" s="1"/>
  <c r="E70" i="3" s="1"/>
  <c r="E94" i="3" s="1"/>
  <c r="E105" i="3" s="1"/>
  <c r="E132" i="3" s="1"/>
  <c r="E155" i="3" s="1"/>
  <c r="E207" i="3" s="1"/>
  <c r="F24" i="3"/>
  <c r="H24" i="3"/>
  <c r="E25" i="3"/>
  <c r="E47" i="3" s="1"/>
  <c r="E71" i="3" s="1"/>
  <c r="E95" i="3" s="1"/>
  <c r="E106" i="3" s="1"/>
  <c r="E133" i="3" s="1"/>
  <c r="E156" i="3" s="1"/>
  <c r="E208" i="3" s="1"/>
  <c r="F25" i="3"/>
  <c r="F47" i="3" s="1"/>
  <c r="F71" i="3" s="1"/>
  <c r="G25" i="3"/>
  <c r="G47" i="3" s="1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B43" i="3"/>
  <c r="C43" i="3"/>
  <c r="H43" i="3" s="1"/>
  <c r="D43" i="3"/>
  <c r="E43" i="3"/>
  <c r="E10" i="3" s="1"/>
  <c r="E20" i="3" s="1"/>
  <c r="F43" i="3"/>
  <c r="F10" i="3" s="1"/>
  <c r="G43" i="3"/>
  <c r="G10" i="3" s="1"/>
  <c r="F46" i="3"/>
  <c r="F70" i="3" s="1"/>
  <c r="F94" i="3" s="1"/>
  <c r="F105" i="3" s="1"/>
  <c r="F132" i="3" s="1"/>
  <c r="F155" i="3" s="1"/>
  <c r="F207" i="3" s="1"/>
  <c r="H46" i="3"/>
  <c r="H47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B67" i="3"/>
  <c r="C67" i="3"/>
  <c r="D67" i="3"/>
  <c r="E67" i="3"/>
  <c r="F67" i="3"/>
  <c r="G67" i="3"/>
  <c r="G11" i="3" s="1"/>
  <c r="H67" i="3"/>
  <c r="H70" i="3"/>
  <c r="G71" i="3"/>
  <c r="G95" i="3" s="1"/>
  <c r="H71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B91" i="3"/>
  <c r="C91" i="3"/>
  <c r="C12" i="3" s="1"/>
  <c r="D91" i="3"/>
  <c r="D12" i="3" s="1"/>
  <c r="E91" i="3"/>
  <c r="E12" i="3" s="1"/>
  <c r="F91" i="3"/>
  <c r="F12" i="3" s="1"/>
  <c r="G91" i="3"/>
  <c r="H91" i="3"/>
  <c r="H94" i="3"/>
  <c r="F95" i="3"/>
  <c r="F106" i="3" s="1"/>
  <c r="H95" i="3"/>
  <c r="H97" i="3"/>
  <c r="H98" i="3"/>
  <c r="H99" i="3"/>
  <c r="H100" i="3"/>
  <c r="B102" i="3"/>
  <c r="C102" i="3"/>
  <c r="H102" i="3" s="1"/>
  <c r="D102" i="3"/>
  <c r="D13" i="3" s="1"/>
  <c r="E102" i="3"/>
  <c r="E13" i="3" s="1"/>
  <c r="F102" i="3"/>
  <c r="F13" i="3" s="1"/>
  <c r="G102" i="3"/>
  <c r="G13" i="3" s="1"/>
  <c r="H105" i="3"/>
  <c r="G106" i="3"/>
  <c r="H106" i="3"/>
  <c r="H110" i="3"/>
  <c r="H111" i="3"/>
  <c r="H112" i="3"/>
  <c r="H113" i="3"/>
  <c r="H114" i="3"/>
  <c r="H115" i="3"/>
  <c r="H116" i="3"/>
  <c r="H117" i="3"/>
  <c r="H119" i="3"/>
  <c r="H120" i="3"/>
  <c r="H121" i="3"/>
  <c r="H122" i="3"/>
  <c r="H123" i="3"/>
  <c r="H124" i="3"/>
  <c r="H126" i="3"/>
  <c r="H127" i="3"/>
  <c r="B129" i="3"/>
  <c r="C129" i="3"/>
  <c r="D129" i="3"/>
  <c r="E129" i="3"/>
  <c r="F129" i="3"/>
  <c r="F14" i="3" s="1"/>
  <c r="G129" i="3"/>
  <c r="G14" i="3" s="1"/>
  <c r="H129" i="3"/>
  <c r="H132" i="3"/>
  <c r="F133" i="3"/>
  <c r="F156" i="3" s="1"/>
  <c r="F208" i="3" s="1"/>
  <c r="G133" i="3"/>
  <c r="G156" i="3" s="1"/>
  <c r="G208" i="3" s="1"/>
  <c r="H133" i="3"/>
  <c r="H135" i="3"/>
  <c r="H136" i="3"/>
  <c r="H137" i="3"/>
  <c r="H138" i="3"/>
  <c r="H139" i="3"/>
  <c r="H140" i="3"/>
  <c r="H142" i="3"/>
  <c r="H143" i="3"/>
  <c r="H144" i="3"/>
  <c r="H145" i="3"/>
  <c r="H146" i="3"/>
  <c r="H147" i="3"/>
  <c r="H148" i="3"/>
  <c r="H149" i="3"/>
  <c r="H150" i="3"/>
  <c r="B152" i="3"/>
  <c r="C152" i="3"/>
  <c r="D152" i="3"/>
  <c r="E152" i="3"/>
  <c r="F152" i="3"/>
  <c r="G152" i="3"/>
  <c r="H152" i="3"/>
  <c r="H155" i="3"/>
  <c r="H156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C191" i="3"/>
  <c r="H191" i="3"/>
  <c r="B193" i="3"/>
  <c r="C193" i="3"/>
  <c r="C16" i="3" s="1"/>
  <c r="H16" i="3" s="1"/>
  <c r="D193" i="3"/>
  <c r="D16" i="3" s="1"/>
  <c r="E193" i="3"/>
  <c r="E16" i="3" s="1"/>
  <c r="F193" i="3"/>
  <c r="F16" i="3" s="1"/>
  <c r="G193" i="3"/>
  <c r="H196" i="3"/>
  <c r="H197" i="3"/>
  <c r="H199" i="3"/>
  <c r="H200" i="3"/>
  <c r="H201" i="3"/>
  <c r="H202" i="3"/>
  <c r="H203" i="3"/>
  <c r="A205" i="3"/>
  <c r="B205" i="3"/>
  <c r="C205" i="3"/>
  <c r="H205" i="3"/>
  <c r="H207" i="3"/>
  <c r="H208" i="3"/>
  <c r="H210" i="3"/>
  <c r="H211" i="3"/>
  <c r="H212" i="3"/>
  <c r="H213" i="3"/>
  <c r="H214" i="3"/>
  <c r="H215" i="3"/>
  <c r="C217" i="3"/>
  <c r="D217" i="3"/>
  <c r="D18" i="3" s="1"/>
  <c r="E217" i="3"/>
  <c r="F217" i="3"/>
  <c r="G217" i="3"/>
  <c r="E19" i="4" l="1"/>
  <c r="C37" i="4"/>
  <c r="D37" i="4"/>
  <c r="D45" i="4" s="1"/>
  <c r="D51" i="4" s="1"/>
  <c r="E37" i="4"/>
  <c r="F45" i="4"/>
  <c r="C45" i="4"/>
  <c r="C51" i="4" s="1"/>
  <c r="G20" i="3"/>
  <c r="C18" i="3"/>
  <c r="H18" i="3" s="1"/>
  <c r="H217" i="3"/>
  <c r="F20" i="3"/>
  <c r="D20" i="3"/>
  <c r="H12" i="3"/>
  <c r="C47" i="3"/>
  <c r="C71" i="3"/>
  <c r="C95" i="3" s="1"/>
  <c r="C106" i="3" s="1"/>
  <c r="C133" i="3" s="1"/>
  <c r="C156" i="3" s="1"/>
  <c r="C20" i="3"/>
  <c r="H10" i="3"/>
  <c r="H13" i="3"/>
  <c r="H14" i="3"/>
  <c r="H193" i="3"/>
  <c r="E45" i="4" l="1"/>
  <c r="H20" i="3"/>
  <c r="C208" i="3"/>
  <c r="C197" i="3"/>
</calcChain>
</file>

<file path=xl/sharedStrings.xml><?xml version="1.0" encoding="utf-8"?>
<sst xmlns="http://schemas.openxmlformats.org/spreadsheetml/2006/main" count="377" uniqueCount="293">
  <si>
    <t>MÅNED</t>
  </si>
  <si>
    <t>INNTEKTER</t>
  </si>
  <si>
    <t>Revidert</t>
  </si>
  <si>
    <t>Resultat pr</t>
  </si>
  <si>
    <t>Budsjett</t>
  </si>
  <si>
    <t>Forbruks % av</t>
  </si>
  <si>
    <t>Kontonr</t>
  </si>
  <si>
    <t>2023</t>
  </si>
  <si>
    <t>2024</t>
  </si>
  <si>
    <t>Tilskudd fra FO sentralt</t>
  </si>
  <si>
    <t>Ekstra tilskudd aktiviteter</t>
  </si>
  <si>
    <t>Kursinntekter</t>
  </si>
  <si>
    <t>Andre inntekter/refusjoner</t>
  </si>
  <si>
    <t>OU midler fra FO sentralt KS</t>
  </si>
  <si>
    <t>Ref. Fra FO sentralt div.kurs</t>
  </si>
  <si>
    <t>SUM INNTEKTER</t>
  </si>
  <si>
    <t>UTGIFTER</t>
  </si>
  <si>
    <t>Kostnader</t>
  </si>
  <si>
    <t>Gruppe</t>
  </si>
  <si>
    <t>Spesifikasjon pr. formålsgruppe</t>
  </si>
  <si>
    <t>Oktober</t>
  </si>
  <si>
    <t>Internasjonalt arbeid</t>
  </si>
  <si>
    <t xml:space="preserve"> SUM UTGIFTER</t>
  </si>
  <si>
    <t>DRIFTSRESULTAT</t>
  </si>
  <si>
    <t xml:space="preserve">Budsjett </t>
  </si>
  <si>
    <t>Overskudd /Underskudd</t>
  </si>
  <si>
    <t>Resultat før finansinnt./-kostn</t>
  </si>
  <si>
    <t>Renteinntekter bankinnskudd</t>
  </si>
  <si>
    <t>Renteinntekter div.</t>
  </si>
  <si>
    <t xml:space="preserve">Renteutgifter </t>
  </si>
  <si>
    <t>RESULTAT ETTER FINANS</t>
  </si>
  <si>
    <t xml:space="preserve">Ideell forbruks-% = </t>
  </si>
  <si>
    <t>Revidert budsjett</t>
  </si>
  <si>
    <t>Kostnader pr</t>
  </si>
  <si>
    <t>Tekst</t>
  </si>
  <si>
    <t xml:space="preserve"> budsjett 2023</t>
  </si>
  <si>
    <t>10</t>
  </si>
  <si>
    <t>FO Vestland internt</t>
  </si>
  <si>
    <t>20</t>
  </si>
  <si>
    <t>Fagpolitisk arbeid</t>
  </si>
  <si>
    <t>30</t>
  </si>
  <si>
    <t>Yrkesfaglig arbeid</t>
  </si>
  <si>
    <t>40</t>
  </si>
  <si>
    <t>Organisasjon og informasjon</t>
  </si>
  <si>
    <t>50</t>
  </si>
  <si>
    <t>Tillitsvalgtskolering</t>
  </si>
  <si>
    <t>60</t>
  </si>
  <si>
    <t>Klubber</t>
  </si>
  <si>
    <t>70</t>
  </si>
  <si>
    <t>Drift kontor</t>
  </si>
  <si>
    <t>80</t>
  </si>
  <si>
    <t xml:space="preserve">SUM UTGIFTER </t>
  </si>
  <si>
    <t>FO VESTLAND INTERNT</t>
  </si>
  <si>
    <t>Formål</t>
  </si>
  <si>
    <t>1010</t>
  </si>
  <si>
    <t>Årsmøte</t>
  </si>
  <si>
    <t>1012</t>
  </si>
  <si>
    <t>Rep.skap</t>
  </si>
  <si>
    <t>1015</t>
  </si>
  <si>
    <t xml:space="preserve">Styret </t>
  </si>
  <si>
    <t>1016</t>
  </si>
  <si>
    <t>AU</t>
  </si>
  <si>
    <t>1020</t>
  </si>
  <si>
    <t>Valgkomité</t>
  </si>
  <si>
    <t>1022</t>
  </si>
  <si>
    <t>Kontrollkomité</t>
  </si>
  <si>
    <t>1030</t>
  </si>
  <si>
    <t>Politiske utvalg - andre</t>
  </si>
  <si>
    <t>1032</t>
  </si>
  <si>
    <t>Senior pol. utvalg</t>
  </si>
  <si>
    <t>1035</t>
  </si>
  <si>
    <t>Refleksjonsutvalg</t>
  </si>
  <si>
    <t>1042</t>
  </si>
  <si>
    <t>Tariffpolitisk utvalg</t>
  </si>
  <si>
    <t>1075</t>
  </si>
  <si>
    <t>Samarbeidsmøter med andre FO avdelinger</t>
  </si>
  <si>
    <t>1080</t>
  </si>
  <si>
    <t>AD HOC arbeid</t>
  </si>
  <si>
    <t>1082</t>
  </si>
  <si>
    <t>Landsmøteforberedelser</t>
  </si>
  <si>
    <t>1083</t>
  </si>
  <si>
    <t>Medlemsmøter - FO-interne spørsmål</t>
  </si>
  <si>
    <t>FAGPOLITISK ARBEID</t>
  </si>
  <si>
    <t>Forhandlinger tariff (streik)</t>
  </si>
  <si>
    <t>2020</t>
  </si>
  <si>
    <t>Medlemssaker/personalsaker</t>
  </si>
  <si>
    <t>Medlemsrettede aktiviteter 1 . Mai</t>
  </si>
  <si>
    <t>Medlemsfordeler - kino</t>
  </si>
  <si>
    <t>2025</t>
  </si>
  <si>
    <t>Medlemsrettede aktiviteter 3 : FO kafe/medlemsmøter</t>
  </si>
  <si>
    <t>2026</t>
  </si>
  <si>
    <t>Medlemsrettede aktiviteter 4: konf.kvinner og ledelse</t>
  </si>
  <si>
    <t>2027</t>
  </si>
  <si>
    <t>Aksjoner, møter, skolering av fagpolitisk karakter</t>
  </si>
  <si>
    <t>2030</t>
  </si>
  <si>
    <t>Eksterne konferanser/møter/seminarer</t>
  </si>
  <si>
    <t>2032</t>
  </si>
  <si>
    <t>Representasjon</t>
  </si>
  <si>
    <t>2035</t>
  </si>
  <si>
    <t>Klubbkonferanser</t>
  </si>
  <si>
    <t>2036</t>
  </si>
  <si>
    <t>Lokale fagpolitiske konferanser</t>
  </si>
  <si>
    <t>2042</t>
  </si>
  <si>
    <t>Kvinner på tvers</t>
  </si>
  <si>
    <t>2050</t>
  </si>
  <si>
    <t>Stipend</t>
  </si>
  <si>
    <t>2055</t>
  </si>
  <si>
    <t>Bevilgninger</t>
  </si>
  <si>
    <t>2095</t>
  </si>
  <si>
    <t>FO Helse Sørøst</t>
  </si>
  <si>
    <t>YRKESFAGLIG ARBEID</t>
  </si>
  <si>
    <t>3010</t>
  </si>
  <si>
    <t>Nordisk/internasjonalt samarbeid</t>
  </si>
  <si>
    <t>3040</t>
  </si>
  <si>
    <t>Eksterne konferanser</t>
  </si>
  <si>
    <t>3022</t>
  </si>
  <si>
    <t>Yrkesfaglig - barnevernpedagog</t>
  </si>
  <si>
    <t>Yrkesfaglig - sosionom</t>
  </si>
  <si>
    <t>3024</t>
  </si>
  <si>
    <t>Yrkesfaglig - vernepleier</t>
  </si>
  <si>
    <t>3042</t>
  </si>
  <si>
    <t>Interne konferanser</t>
  </si>
  <si>
    <t>3080</t>
  </si>
  <si>
    <t>Yrkefaglig-/yrkesetisk koferanse</t>
  </si>
  <si>
    <t>3044</t>
  </si>
  <si>
    <t>Ekstrerne seminarer</t>
  </si>
  <si>
    <t>3046</t>
  </si>
  <si>
    <t>Interne seminarer</t>
  </si>
  <si>
    <t>3050</t>
  </si>
  <si>
    <t xml:space="preserve">Veiledningsteori  - medlemskurs </t>
  </si>
  <si>
    <t>3060</t>
  </si>
  <si>
    <t>Nettverkssamlinger</t>
  </si>
  <si>
    <t>Temamøter - diverse</t>
  </si>
  <si>
    <t>Temamøte 1</t>
  </si>
  <si>
    <t>3072</t>
  </si>
  <si>
    <t>Temamøte 2</t>
  </si>
  <si>
    <t>3073</t>
  </si>
  <si>
    <t>Temamøte 3</t>
  </si>
  <si>
    <t>Yrkesfaglig-/yrkesetisk konferanse</t>
  </si>
  <si>
    <t>ORGANISASJON OG INFORMASJON</t>
  </si>
  <si>
    <t>4010</t>
  </si>
  <si>
    <t>LO kontingent</t>
  </si>
  <si>
    <t>4015</t>
  </si>
  <si>
    <t>Andre kontingenter</t>
  </si>
  <si>
    <t>4025</t>
  </si>
  <si>
    <t>Verving</t>
  </si>
  <si>
    <t>4030</t>
  </si>
  <si>
    <t>Profilering</t>
  </si>
  <si>
    <t>TILLITSVALGTSKOLERING</t>
  </si>
  <si>
    <t>Kurs i lov og avtaleverk</t>
  </si>
  <si>
    <t>Helse- og sosialpolitisk påvirkning</t>
  </si>
  <si>
    <t>Regionmøter</t>
  </si>
  <si>
    <t>Lokale forhandlinger</t>
  </si>
  <si>
    <t>5022</t>
  </si>
  <si>
    <t>Turnuskurs</t>
  </si>
  <si>
    <t>5024</t>
  </si>
  <si>
    <t>KS HTV samling for Vestland</t>
  </si>
  <si>
    <t>5026</t>
  </si>
  <si>
    <t>Grunnkurs</t>
  </si>
  <si>
    <t>5030</t>
  </si>
  <si>
    <t>Nettverksmøter Virke</t>
  </si>
  <si>
    <t>5032</t>
  </si>
  <si>
    <t>Nettverksmøter Spekter-Helse Bergen</t>
  </si>
  <si>
    <t>5070</t>
  </si>
  <si>
    <t>Nettverksmøter NHO</t>
  </si>
  <si>
    <t>5071</t>
  </si>
  <si>
    <t>Skolering organisasjonstillitsvalgte</t>
  </si>
  <si>
    <t>5080</t>
  </si>
  <si>
    <t>Annen tillitsvalgtskolering</t>
  </si>
  <si>
    <t xml:space="preserve">Andre kurs i egen regi 1- </t>
  </si>
  <si>
    <t>5072</t>
  </si>
  <si>
    <t xml:space="preserve">Andre kurs i egen regi 2 - </t>
  </si>
  <si>
    <t>5073</t>
  </si>
  <si>
    <t>Andre kurs i egen regi 3</t>
  </si>
  <si>
    <t>5085</t>
  </si>
  <si>
    <t>Kurs materiell  - generelt</t>
  </si>
  <si>
    <t>5091</t>
  </si>
  <si>
    <t>Lov og avtaleverk Oslo kommune</t>
  </si>
  <si>
    <t>5092</t>
  </si>
  <si>
    <t>Tillitsvalgtkonferansen</t>
  </si>
  <si>
    <t>5094</t>
  </si>
  <si>
    <t>Forhandlingskurs Oslo kommune</t>
  </si>
  <si>
    <t>5081</t>
  </si>
  <si>
    <t>Kurs politisk arbeid</t>
  </si>
  <si>
    <t>KLUBBER</t>
  </si>
  <si>
    <t>6021</t>
  </si>
  <si>
    <t>Klubbtilskudd KS Bergen</t>
  </si>
  <si>
    <t>6023</t>
  </si>
  <si>
    <t>Klubbtilskudd klubber i KS distrikt</t>
  </si>
  <si>
    <t>6024</t>
  </si>
  <si>
    <t>Klubbtilskudd klubber i Spekter</t>
  </si>
  <si>
    <t>6025</t>
  </si>
  <si>
    <t xml:space="preserve">Klubbtilskudd klubber i Virke </t>
  </si>
  <si>
    <t>6026</t>
  </si>
  <si>
    <t>Klubbtilskudd klubber i Bufetet</t>
  </si>
  <si>
    <t>6027</t>
  </si>
  <si>
    <t xml:space="preserve">Klubbtilskudd klubber i Stat </t>
  </si>
  <si>
    <t>6028</t>
  </si>
  <si>
    <t>Klubbtilskudd klubber i privat</t>
  </si>
  <si>
    <t>6029</t>
  </si>
  <si>
    <t>Klubbtilskudd FO studentene</t>
  </si>
  <si>
    <t>6030</t>
  </si>
  <si>
    <t>Klubbarbeid. Arbeid/reise klubber</t>
  </si>
  <si>
    <t>6031</t>
  </si>
  <si>
    <t>6033</t>
  </si>
  <si>
    <t>Klubbtilskudd klubber i NHO</t>
  </si>
  <si>
    <t>Klubbtilskudd klubb 10</t>
  </si>
  <si>
    <t>Tillitsvalgturnè</t>
  </si>
  <si>
    <t>6032</t>
  </si>
  <si>
    <t>Nettverksmøter</t>
  </si>
  <si>
    <t>6045</t>
  </si>
  <si>
    <t>Samling medlemmer Stat NAV</t>
  </si>
  <si>
    <t>6060</t>
  </si>
  <si>
    <t>Klubbtilskudd klubb 1; KS Bergen</t>
  </si>
  <si>
    <t>6070</t>
  </si>
  <si>
    <t>Klubbarbeid/klubbmøter</t>
  </si>
  <si>
    <t>DRIFT KONTORET</t>
  </si>
  <si>
    <t>7010</t>
  </si>
  <si>
    <t>Lønn, sos.avg., pensj.kostn.- leder</t>
  </si>
  <si>
    <t>7011</t>
  </si>
  <si>
    <t>7015</t>
  </si>
  <si>
    <t>7018</t>
  </si>
  <si>
    <t>Lønn, sos.avg., pensj.kostn.- kontosekretær</t>
  </si>
  <si>
    <t>Fylkessekretær</t>
  </si>
  <si>
    <t>7019</t>
  </si>
  <si>
    <t>Organisasjonstillitsvalgte 40% frikjøp</t>
  </si>
  <si>
    <t>7020</t>
  </si>
  <si>
    <t>Nestleder</t>
  </si>
  <si>
    <t>7021</t>
  </si>
  <si>
    <t>Organisasjonstillitsvalgte 40% to frikjøp</t>
  </si>
  <si>
    <t>7022</t>
  </si>
  <si>
    <t>Dekning tapt arbeidsfortjeneste</t>
  </si>
  <si>
    <t>7028</t>
  </si>
  <si>
    <t>Fakturerte lønnskostnader</t>
  </si>
  <si>
    <t>7032</t>
  </si>
  <si>
    <t>Aviser kontor</t>
  </si>
  <si>
    <t>7034</t>
  </si>
  <si>
    <t>Barnepass</t>
  </si>
  <si>
    <t>7040</t>
  </si>
  <si>
    <t xml:space="preserve">Personalopplæring </t>
  </si>
  <si>
    <t>7042</t>
  </si>
  <si>
    <t xml:space="preserve">Faglig oppdatering </t>
  </si>
  <si>
    <t>7044</t>
  </si>
  <si>
    <t>Overtidsmat/transport etter regning</t>
  </si>
  <si>
    <t>7048</t>
  </si>
  <si>
    <t>Kontorsamlinger</t>
  </si>
  <si>
    <t>7054</t>
  </si>
  <si>
    <t>Annonser</t>
  </si>
  <si>
    <t>7058</t>
  </si>
  <si>
    <t>Velferdstiltak/gaver etc.</t>
  </si>
  <si>
    <t>7060</t>
  </si>
  <si>
    <t>Kontorlokaler - husleie/strøm/renhold etc.</t>
  </si>
  <si>
    <t>Flyttekostnader (kontor)</t>
  </si>
  <si>
    <t>7070</t>
  </si>
  <si>
    <t>Kontordrift  -  rekvisita, kaffe/te etc.</t>
  </si>
  <si>
    <t>7072</t>
  </si>
  <si>
    <t>Inventar og diverse utstyr</t>
  </si>
  <si>
    <t>7074</t>
  </si>
  <si>
    <t>Porto</t>
  </si>
  <si>
    <t>7076</t>
  </si>
  <si>
    <t>Litteratur</t>
  </si>
  <si>
    <t>7080</t>
  </si>
  <si>
    <t>IKT</t>
  </si>
  <si>
    <t>7082</t>
  </si>
  <si>
    <t xml:space="preserve">Kopi/faks </t>
  </si>
  <si>
    <t>7084</t>
  </si>
  <si>
    <t>Telefon-bredbånd</t>
  </si>
  <si>
    <t>7090</t>
  </si>
  <si>
    <t xml:space="preserve">Ytelser iht Reglement for lønna tillitsvalgte </t>
  </si>
  <si>
    <t>7094</t>
  </si>
  <si>
    <t>Gebyrer</t>
  </si>
  <si>
    <t xml:space="preserve">Annet </t>
  </si>
  <si>
    <t>INTERNASJONALT ARBEID</t>
  </si>
  <si>
    <t>8010</t>
  </si>
  <si>
    <t>Internasjonalt prosjekt 1</t>
  </si>
  <si>
    <t>8020</t>
  </si>
  <si>
    <t>Internasjonalt prosjekt 2</t>
  </si>
  <si>
    <t>8030</t>
  </si>
  <si>
    <t>Internasjonalt prosjekt 3</t>
  </si>
  <si>
    <t>8040</t>
  </si>
  <si>
    <t>Internasjonalt prosjekt 4</t>
  </si>
  <si>
    <t>Internasjonalt arbeid/bevilgninger</t>
  </si>
  <si>
    <t>Internasjonalt prosjekt TASWO</t>
  </si>
  <si>
    <t xml:space="preserve">Internasjonalt prosjekt  TASWO i regi av FO </t>
  </si>
  <si>
    <t>8050</t>
  </si>
  <si>
    <t>Internasjonalt arbeid - Palestina</t>
  </si>
  <si>
    <t>8080</t>
  </si>
  <si>
    <t>Internasjonalt prosjekt / bevilgning</t>
  </si>
  <si>
    <t>foreløpig</t>
  </si>
  <si>
    <t xml:space="preserve"> Budsjett</t>
  </si>
  <si>
    <t>FORSLAG BUDSJETT ÅRSMØTE 2024</t>
  </si>
  <si>
    <t>foreløpig budsjett</t>
  </si>
  <si>
    <t>BUDSJETT FO VESTLAND ÅRSMØTE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</si>
</sst>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#,##0.0"/>
    <numFmt numFmtId="168" formatCode="dd/mm/yy;@"/>
    <numFmt numFmtId="169" formatCode="[$-414]mmm\.\ 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6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color rgb="FFFF0000"/>
      <name val="Calibri Light"/>
      <family val="2"/>
    </font>
    <font>
      <b/>
      <u/>
      <sz val="9"/>
      <name val="Calibri Light"/>
      <family val="2"/>
    </font>
    <font>
      <b/>
      <sz val="16"/>
      <name val="Calibri Light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4" borderId="7" applyNumberFormat="0" applyFont="0" applyAlignment="0" applyProtection="0"/>
  </cellStyleXfs>
  <cellXfs count="19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3" fillId="0" borderId="3" xfId="0" applyFont="1" applyBorder="1"/>
    <xf numFmtId="3" fontId="3" fillId="0" borderId="3" xfId="0" applyNumberFormat="1" applyFont="1" applyBorder="1"/>
    <xf numFmtId="166" fontId="3" fillId="0" borderId="3" xfId="0" applyNumberFormat="1" applyFont="1" applyBorder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2" xfId="0" applyNumberFormat="1" applyFont="1" applyBorder="1"/>
    <xf numFmtId="3" fontId="3" fillId="2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/>
    <xf numFmtId="49" fontId="3" fillId="0" borderId="0" xfId="0" applyNumberFormat="1" applyFont="1" applyAlignment="1">
      <alignment horizontal="right"/>
    </xf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9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3" fillId="3" borderId="0" xfId="0" applyNumberFormat="1" applyFont="1" applyFill="1"/>
    <xf numFmtId="0" fontId="8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0" borderId="0" xfId="1" applyNumberFormat="1" applyFont="1" applyFill="1"/>
    <xf numFmtId="0" fontId="4" fillId="2" borderId="0" xfId="0" applyFont="1" applyFill="1" applyAlignment="1">
      <alignment horizontal="left"/>
    </xf>
    <xf numFmtId="3" fontId="3" fillId="0" borderId="0" xfId="0" applyNumberFormat="1" applyFont="1" applyAlignment="1">
      <alignment wrapText="1"/>
    </xf>
    <xf numFmtId="3" fontId="3" fillId="0" borderId="0" xfId="1" applyNumberFormat="1" applyFont="1" applyFill="1" applyAlignment="1"/>
    <xf numFmtId="3" fontId="3" fillId="0" borderId="3" xfId="1" applyNumberFormat="1" applyFont="1" applyFill="1" applyBorder="1"/>
    <xf numFmtId="3" fontId="4" fillId="0" borderId="0" xfId="0" applyNumberFormat="1" applyFont="1" applyAlignment="1">
      <alignment horizontal="center"/>
    </xf>
    <xf numFmtId="3" fontId="7" fillId="0" borderId="0" xfId="0" applyNumberFormat="1" applyFont="1"/>
    <xf numFmtId="167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5" xfId="0" applyNumberFormat="1" applyFont="1" applyBorder="1"/>
    <xf numFmtId="3" fontId="9" fillId="0" borderId="0" xfId="0" applyNumberFormat="1" applyFont="1" applyAlignment="1">
      <alignment horizontal="right"/>
    </xf>
    <xf numFmtId="0" fontId="3" fillId="0" borderId="0" xfId="5" applyFont="1"/>
    <xf numFmtId="0" fontId="4" fillId="0" borderId="0" xfId="0" applyFont="1" applyAlignment="1">
      <alignment horizontal="left"/>
    </xf>
    <xf numFmtId="3" fontId="2" fillId="0" borderId="0" xfId="5" applyNumberFormat="1"/>
    <xf numFmtId="49" fontId="3" fillId="3" borderId="2" xfId="0" applyNumberFormat="1" applyFont="1" applyFill="1" applyBorder="1" applyAlignment="1">
      <alignment horizontal="center"/>
    </xf>
    <xf numFmtId="3" fontId="2" fillId="0" borderId="2" xfId="0" applyNumberFormat="1" applyFont="1" applyBorder="1"/>
    <xf numFmtId="3" fontId="3" fillId="3" borderId="0" xfId="0" applyNumberFormat="1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3" fontId="4" fillId="0" borderId="0" xfId="0" quotePrefix="1" applyNumberFormat="1" applyFont="1"/>
    <xf numFmtId="3" fontId="3" fillId="0" borderId="5" xfId="1" applyNumberFormat="1" applyFont="1" applyFill="1" applyBorder="1"/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wrapText="1"/>
    </xf>
    <xf numFmtId="16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2" fillId="0" borderId="2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/>
    <xf numFmtId="3" fontId="3" fillId="0" borderId="5" xfId="0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0" xfId="0" quotePrefix="1" applyNumberFormat="1" applyFont="1" applyFill="1" applyAlignment="1">
      <alignment horizontal="center"/>
    </xf>
    <xf numFmtId="0" fontId="3" fillId="0" borderId="0" xfId="0" applyFont="1" applyFill="1"/>
    <xf numFmtId="3" fontId="2" fillId="0" borderId="0" xfId="5" applyNumberFormat="1" applyFill="1"/>
    <xf numFmtId="49" fontId="3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/>
    <xf numFmtId="3" fontId="3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0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3" borderId="8" xfId="0" applyNumberFormat="1" applyFont="1" applyFill="1" applyBorder="1"/>
    <xf numFmtId="3" fontId="11" fillId="3" borderId="0" xfId="0" applyNumberFormat="1" applyFont="1" applyFill="1" applyAlignment="1">
      <alignment horizontal="left"/>
    </xf>
    <xf numFmtId="3" fontId="11" fillId="3" borderId="0" xfId="0" applyNumberFormat="1" applyFont="1" applyFill="1" applyAlignment="1">
      <alignment horizontal="center"/>
    </xf>
    <xf numFmtId="3" fontId="11" fillId="3" borderId="0" xfId="0" applyNumberFormat="1" applyFont="1" applyFill="1"/>
    <xf numFmtId="0" fontId="12" fillId="0" borderId="0" xfId="0" applyFont="1"/>
    <xf numFmtId="3" fontId="12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Fill="1"/>
    <xf numFmtId="3" fontId="13" fillId="0" borderId="7" xfId="6" applyNumberFormat="1" applyFont="1" applyFill="1"/>
    <xf numFmtId="4" fontId="12" fillId="0" borderId="0" xfId="0" applyNumberFormat="1" applyFont="1"/>
    <xf numFmtId="0" fontId="12" fillId="3" borderId="0" xfId="0" applyFont="1" applyFill="1"/>
    <xf numFmtId="0" fontId="12" fillId="0" borderId="0" xfId="0" quotePrefix="1" applyFont="1"/>
    <xf numFmtId="3" fontId="12" fillId="0" borderId="0" xfId="5" applyNumberFormat="1" applyFont="1"/>
    <xf numFmtId="49" fontId="13" fillId="0" borderId="0" xfId="0" applyNumberFormat="1" applyFont="1" applyAlignment="1">
      <alignment readingOrder="1"/>
    </xf>
    <xf numFmtId="0" fontId="13" fillId="0" borderId="0" xfId="0" applyFont="1" applyAlignment="1">
      <alignment horizontal="left"/>
    </xf>
    <xf numFmtId="0" fontId="12" fillId="2" borderId="1" xfId="0" applyFont="1" applyFill="1" applyBorder="1"/>
    <xf numFmtId="3" fontId="12" fillId="2" borderId="1" xfId="0" applyNumberFormat="1" applyFont="1" applyFill="1" applyBorder="1"/>
    <xf numFmtId="3" fontId="13" fillId="2" borderId="1" xfId="0" applyNumberFormat="1" applyFont="1" applyFill="1" applyBorder="1"/>
    <xf numFmtId="3" fontId="13" fillId="3" borderId="1" xfId="0" applyNumberFormat="1" applyFont="1" applyFill="1" applyBorder="1"/>
    <xf numFmtId="3" fontId="13" fillId="3" borderId="7" xfId="6" applyNumberFormat="1" applyFont="1" applyFill="1"/>
    <xf numFmtId="0" fontId="13" fillId="2" borderId="0" xfId="0" applyFont="1" applyFill="1"/>
    <xf numFmtId="3" fontId="13" fillId="2" borderId="0" xfId="1" applyNumberFormat="1" applyFont="1" applyFill="1" applyBorder="1"/>
    <xf numFmtId="3" fontId="12" fillId="2" borderId="0" xfId="1" applyNumberFormat="1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168" fontId="12" fillId="2" borderId="2" xfId="1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168" fontId="12" fillId="0" borderId="0" xfId="1" applyNumberFormat="1" applyFont="1" applyFill="1" applyBorder="1" applyAlignment="1">
      <alignment horizontal="center"/>
    </xf>
    <xf numFmtId="3" fontId="12" fillId="0" borderId="0" xfId="5" applyNumberFormat="1" applyFont="1" applyFill="1"/>
    <xf numFmtId="0" fontId="12" fillId="0" borderId="0" xfId="0" applyFont="1" applyAlignment="1">
      <alignment horizontal="center"/>
    </xf>
    <xf numFmtId="3" fontId="12" fillId="0" borderId="0" xfId="0" applyNumberFormat="1" applyFont="1" applyFill="1"/>
    <xf numFmtId="3" fontId="13" fillId="0" borderId="0" xfId="1" applyNumberFormat="1" applyFont="1" applyBorder="1"/>
    <xf numFmtId="3" fontId="12" fillId="0" borderId="0" xfId="0" applyNumberFormat="1" applyFont="1" applyFill="1" applyAlignment="1">
      <alignment horizontal="right"/>
    </xf>
    <xf numFmtId="0" fontId="12" fillId="0" borderId="3" xfId="0" applyFont="1" applyBorder="1"/>
    <xf numFmtId="3" fontId="14" fillId="0" borderId="3" xfId="0" applyNumberFormat="1" applyFont="1" applyBorder="1"/>
    <xf numFmtId="3" fontId="12" fillId="0" borderId="3" xfId="0" applyNumberFormat="1" applyFont="1" applyBorder="1"/>
    <xf numFmtId="3" fontId="12" fillId="0" borderId="3" xfId="0" applyNumberFormat="1" applyFont="1" applyFill="1" applyBorder="1"/>
    <xf numFmtId="0" fontId="12" fillId="0" borderId="2" xfId="0" applyFont="1" applyBorder="1"/>
    <xf numFmtId="3" fontId="12" fillId="0" borderId="2" xfId="0" applyNumberFormat="1" applyFont="1" applyBorder="1"/>
    <xf numFmtId="3" fontId="13" fillId="0" borderId="2" xfId="0" applyNumberFormat="1" applyFont="1" applyBorder="1"/>
    <xf numFmtId="3" fontId="13" fillId="0" borderId="2" xfId="0" applyNumberFormat="1" applyFont="1" applyFill="1" applyBorder="1"/>
    <xf numFmtId="3" fontId="12" fillId="0" borderId="0" xfId="1" applyNumberFormat="1" applyFont="1" applyBorder="1"/>
    <xf numFmtId="3" fontId="12" fillId="2" borderId="0" xfId="0" applyNumberFormat="1" applyFont="1" applyFill="1"/>
    <xf numFmtId="3" fontId="13" fillId="2" borderId="0" xfId="0" applyNumberFormat="1" applyFont="1" applyFill="1"/>
    <xf numFmtId="3" fontId="12" fillId="2" borderId="0" xfId="0" applyNumberFormat="1" applyFont="1" applyFill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13" fillId="4" borderId="7" xfId="6" applyNumberFormat="1" applyFont="1"/>
    <xf numFmtId="3" fontId="12" fillId="0" borderId="2" xfId="0" applyNumberFormat="1" applyFont="1" applyFill="1" applyBorder="1"/>
    <xf numFmtId="0" fontId="12" fillId="3" borderId="3" xfId="0" applyFont="1" applyFill="1" applyBorder="1"/>
    <xf numFmtId="4" fontId="12" fillId="3" borderId="3" xfId="0" applyNumberFormat="1" applyFont="1" applyFill="1" applyBorder="1"/>
    <xf numFmtId="3" fontId="14" fillId="3" borderId="3" xfId="1" applyNumberFormat="1" applyFont="1" applyFill="1" applyBorder="1"/>
    <xf numFmtId="3" fontId="12" fillId="3" borderId="3" xfId="1" applyNumberFormat="1" applyFont="1" applyFill="1" applyBorder="1"/>
    <xf numFmtId="0" fontId="12" fillId="0" borderId="0" xfId="0" applyFont="1" applyFill="1"/>
    <xf numFmtId="0" fontId="13" fillId="0" borderId="2" xfId="0" applyFont="1" applyBorder="1"/>
    <xf numFmtId="4" fontId="12" fillId="3" borderId="0" xfId="0" applyNumberFormat="1" applyFont="1" applyFill="1"/>
    <xf numFmtId="3" fontId="12" fillId="3" borderId="0" xfId="1" applyNumberFormat="1" applyFont="1" applyFill="1" applyBorder="1"/>
    <xf numFmtId="0" fontId="12" fillId="3" borderId="0" xfId="0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4" fontId="13" fillId="2" borderId="0" xfId="0" applyNumberFormat="1" applyFont="1" applyFill="1"/>
    <xf numFmtId="4" fontId="12" fillId="2" borderId="2" xfId="0" applyNumberFormat="1" applyFont="1" applyFill="1" applyBorder="1"/>
    <xf numFmtId="3" fontId="12" fillId="3" borderId="2" xfId="0" applyNumberFormat="1" applyFont="1" applyFill="1" applyBorder="1" applyAlignment="1">
      <alignment horizontal="center"/>
    </xf>
    <xf numFmtId="3" fontId="13" fillId="0" borderId="0" xfId="1" applyNumberFormat="1" applyFont="1" applyFill="1" applyBorder="1"/>
    <xf numFmtId="3" fontId="12" fillId="0" borderId="0" xfId="1" applyNumberFormat="1" applyFont="1" applyFill="1" applyBorder="1"/>
    <xf numFmtId="4" fontId="12" fillId="0" borderId="3" xfId="0" applyNumberFormat="1" applyFont="1" applyBorder="1"/>
    <xf numFmtId="3" fontId="13" fillId="0" borderId="3" xfId="1" applyNumberFormat="1" applyFont="1" applyBorder="1"/>
    <xf numFmtId="3" fontId="13" fillId="0" borderId="3" xfId="1" applyNumberFormat="1" applyFont="1" applyFill="1" applyBorder="1"/>
    <xf numFmtId="3" fontId="15" fillId="0" borderId="9" xfId="6" applyNumberFormat="1" applyFont="1" applyFill="1" applyBorder="1"/>
    <xf numFmtId="3" fontId="13" fillId="0" borderId="11" xfId="6" applyNumberFormat="1" applyFont="1" applyFill="1" applyBorder="1"/>
    <xf numFmtId="1" fontId="1" fillId="0" borderId="7" xfId="6" applyNumberFormat="1" applyFont="1" applyFill="1" applyAlignment="1">
      <alignment horizontal="center"/>
    </xf>
    <xf numFmtId="3" fontId="1" fillId="3" borderId="7" xfId="6" applyNumberFormat="1" applyFont="1" applyFill="1"/>
    <xf numFmtId="3" fontId="1" fillId="4" borderId="7" xfId="6" applyNumberFormat="1" applyFont="1" applyAlignment="1">
      <alignment horizontal="center"/>
    </xf>
    <xf numFmtId="49" fontId="1" fillId="4" borderId="7" xfId="6" applyNumberFormat="1" applyFont="1" applyAlignment="1">
      <alignment horizontal="center"/>
    </xf>
    <xf numFmtId="3" fontId="1" fillId="4" borderId="7" xfId="6" applyNumberFormat="1" applyFont="1"/>
    <xf numFmtId="3" fontId="1" fillId="3" borderId="7" xfId="6" applyNumberFormat="1" applyFont="1" applyFill="1" applyAlignment="1">
      <alignment horizontal="center"/>
    </xf>
    <xf numFmtId="3" fontId="1" fillId="4" borderId="7" xfId="6" applyNumberFormat="1" applyFont="1" applyAlignment="1">
      <alignment horizontal="right"/>
    </xf>
    <xf numFmtId="3" fontId="1" fillId="4" borderId="12" xfId="6" applyNumberFormat="1" applyFont="1" applyBorder="1"/>
    <xf numFmtId="3" fontId="1" fillId="4" borderId="11" xfId="6" applyNumberFormat="1" applyFont="1" applyBorder="1"/>
    <xf numFmtId="3" fontId="1" fillId="3" borderId="7" xfId="6" quotePrefix="1" applyNumberFormat="1" applyFont="1" applyFill="1" applyAlignment="1">
      <alignment horizontal="center"/>
    </xf>
    <xf numFmtId="1" fontId="1" fillId="4" borderId="7" xfId="6" applyNumberFormat="1" applyFont="1" applyAlignment="1">
      <alignment horizontal="center"/>
    </xf>
    <xf numFmtId="3" fontId="16" fillId="3" borderId="7" xfId="6" applyNumberFormat="1" applyFont="1" applyFill="1"/>
    <xf numFmtId="3" fontId="13" fillId="3" borderId="7" xfId="6" applyNumberFormat="1" applyFont="1" applyFill="1" applyAlignment="1">
      <alignment horizontal="center"/>
    </xf>
    <xf numFmtId="49" fontId="13" fillId="3" borderId="7" xfId="6" applyNumberFormat="1" applyFont="1" applyFill="1" applyAlignment="1">
      <alignment horizontal="center"/>
    </xf>
    <xf numFmtId="3" fontId="13" fillId="4" borderId="12" xfId="6" applyNumberFormat="1" applyFont="1" applyBorder="1"/>
    <xf numFmtId="3" fontId="13" fillId="0" borderId="10" xfId="6" applyNumberFormat="1" applyFont="1" applyFill="1" applyBorder="1"/>
    <xf numFmtId="3" fontId="13" fillId="3" borderId="13" xfId="6" applyNumberFormat="1" applyFont="1" applyFill="1" applyBorder="1"/>
    <xf numFmtId="0" fontId="13" fillId="0" borderId="11" xfId="6" applyFont="1" applyFill="1" applyBorder="1"/>
    <xf numFmtId="0" fontId="13" fillId="3" borderId="7" xfId="6" applyFont="1" applyFill="1" applyAlignment="1">
      <alignment horizontal="center"/>
    </xf>
    <xf numFmtId="3" fontId="13" fillId="4" borderId="10" xfId="6" applyNumberFormat="1" applyFont="1" applyBorder="1"/>
    <xf numFmtId="0" fontId="17" fillId="0" borderId="0" xfId="0" applyFont="1"/>
    <xf numFmtId="0" fontId="18" fillId="0" borderId="0" xfId="0" applyFont="1" applyAlignment="1">
      <alignment vertical="center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Komma 3 2" xfId="4" xr:uid="{00000000-0005-0000-0000-000003000000}"/>
    <cellStyle name="Merknad" xfId="6" builtinId="10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414798</xdr:colOff>
      <xdr:row>25</xdr:row>
      <xdr:rowOff>61451</xdr:rowOff>
    </xdr:from>
    <xdr:to>
      <xdr:col>11</xdr:col>
      <xdr:colOff>506975</xdr:colOff>
      <xdr:row>41</xdr:row>
      <xdr:rowOff>61452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3100BEE-B0D3-1A9F-A532-272A6352CF16}"/>
            </a:ext>
          </a:extLst>
        </xdr:cNvPr>
        <xdr:cNvSpPr txBox="1"/>
      </xdr:nvSpPr>
      <xdr:spPr>
        <a:xfrm>
          <a:off x="6314153" y="4209435"/>
          <a:ext cx="3134032" cy="2611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Foreløpig formåls- og resultatregnskap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vil bli lagt ut som sakspapir til årsmøte.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Overskuddet 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2023 ble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 185 422,75. Egenkapitalen pr 31.12.2023 er på kr 4 828 977,07.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presenterer et underskuddsbudsjett for 2024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kr 890 367,- Det er differansen mellom inntekter og utgifter. Det kan vi gjøre da vi har en så stor egenkapital (penger på bok)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Veileder til budsjettet vil også bli lagt ut som sakspapir til årsmøte.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E650-4DB8-4B67-9CAC-F5FC84657A3C}">
  <dimension ref="A1:K51"/>
  <sheetViews>
    <sheetView tabSelected="1" topLeftCell="A19" zoomScale="124" zoomScaleNormal="124" workbookViewId="0">
      <selection activeCell="I42" sqref="I42"/>
    </sheetView>
  </sheetViews>
  <sheetFormatPr baseColWidth="10" defaultRowHeight="12.75" x14ac:dyDescent="0.2"/>
  <cols>
    <col min="2" max="2" width="20" customWidth="1"/>
    <col min="6" max="6" width="11.42578125" style="195"/>
  </cols>
  <sheetData>
    <row r="1" spans="1:6" ht="21" x14ac:dyDescent="0.35">
      <c r="A1" s="106" t="s">
        <v>292</v>
      </c>
      <c r="B1" s="107"/>
      <c r="C1" s="108"/>
      <c r="D1" s="108"/>
      <c r="E1" s="108"/>
      <c r="F1" s="186"/>
    </row>
    <row r="2" spans="1:6" x14ac:dyDescent="0.2">
      <c r="A2" s="109"/>
      <c r="B2" s="109"/>
      <c r="C2" s="109"/>
      <c r="D2" s="111"/>
      <c r="E2" s="112"/>
      <c r="F2" s="113"/>
    </row>
    <row r="3" spans="1:6" x14ac:dyDescent="0.2">
      <c r="A3" s="116"/>
      <c r="B3" s="109"/>
      <c r="C3" s="109"/>
      <c r="D3" s="111"/>
      <c r="E3" s="112"/>
      <c r="F3" s="113"/>
    </row>
    <row r="4" spans="1:6" x14ac:dyDescent="0.2">
      <c r="A4" s="109"/>
      <c r="B4" s="109"/>
      <c r="C4" s="110"/>
      <c r="D4" s="111"/>
      <c r="E4" s="112"/>
      <c r="F4" s="113"/>
    </row>
    <row r="5" spans="1:6" x14ac:dyDescent="0.2">
      <c r="A5" s="109"/>
      <c r="B5" s="109"/>
      <c r="C5" s="110"/>
      <c r="D5" s="111"/>
      <c r="E5" s="112"/>
      <c r="F5" s="113"/>
    </row>
    <row r="6" spans="1:6" x14ac:dyDescent="0.2">
      <c r="A6" s="118" t="s">
        <v>0</v>
      </c>
      <c r="B6" s="119">
        <v>12</v>
      </c>
      <c r="C6" s="110"/>
      <c r="D6" s="111"/>
      <c r="E6" s="112"/>
      <c r="F6" s="113"/>
    </row>
    <row r="7" spans="1:6" x14ac:dyDescent="0.2">
      <c r="A7" s="120"/>
      <c r="B7" s="120"/>
      <c r="C7" s="121"/>
      <c r="D7" s="122"/>
      <c r="E7" s="123"/>
      <c r="F7" s="124"/>
    </row>
    <row r="8" spans="1:6" x14ac:dyDescent="0.2">
      <c r="A8" s="125"/>
      <c r="B8" s="125" t="s">
        <v>1</v>
      </c>
      <c r="C8" s="126"/>
      <c r="D8" s="127" t="s">
        <v>2</v>
      </c>
      <c r="E8" s="128" t="s">
        <v>288</v>
      </c>
      <c r="F8" s="187"/>
    </row>
    <row r="9" spans="1:6" x14ac:dyDescent="0.2">
      <c r="A9" s="129"/>
      <c r="B9" s="129"/>
      <c r="C9" s="127" t="s">
        <v>3</v>
      </c>
      <c r="D9" s="127" t="s">
        <v>4</v>
      </c>
      <c r="E9" s="128" t="s">
        <v>4</v>
      </c>
      <c r="F9" s="187" t="s">
        <v>289</v>
      </c>
    </row>
    <row r="10" spans="1:6" x14ac:dyDescent="0.2">
      <c r="A10" s="130" t="s">
        <v>6</v>
      </c>
      <c r="B10" s="131"/>
      <c r="C10" s="132">
        <v>45291</v>
      </c>
      <c r="D10" s="133" t="s">
        <v>7</v>
      </c>
      <c r="E10" s="133" t="s">
        <v>8</v>
      </c>
      <c r="F10" s="188" t="s">
        <v>8</v>
      </c>
    </row>
    <row r="11" spans="1:6" x14ac:dyDescent="0.2">
      <c r="A11" s="109"/>
      <c r="B11" s="109"/>
      <c r="C11" s="134"/>
      <c r="D11" s="117"/>
      <c r="E11" s="135"/>
      <c r="F11" s="113"/>
    </row>
    <row r="12" spans="1:6" x14ac:dyDescent="0.2">
      <c r="A12" s="136">
        <v>3100</v>
      </c>
      <c r="B12" s="109" t="s">
        <v>9</v>
      </c>
      <c r="C12" s="110">
        <v>7161000</v>
      </c>
      <c r="D12" s="110">
        <v>6885000</v>
      </c>
      <c r="E12" s="137">
        <v>9866000</v>
      </c>
      <c r="F12" s="153">
        <v>9866000</v>
      </c>
    </row>
    <row r="13" spans="1:6" x14ac:dyDescent="0.2">
      <c r="A13" s="136">
        <v>3110</v>
      </c>
      <c r="B13" s="109" t="s">
        <v>10</v>
      </c>
      <c r="C13" s="110">
        <v>0</v>
      </c>
      <c r="D13" s="110">
        <v>0</v>
      </c>
      <c r="E13" s="137">
        <v>0</v>
      </c>
      <c r="F13" s="153">
        <v>0</v>
      </c>
    </row>
    <row r="14" spans="1:6" x14ac:dyDescent="0.2">
      <c r="A14" s="136">
        <v>3210</v>
      </c>
      <c r="B14" s="109" t="s">
        <v>11</v>
      </c>
      <c r="C14" s="110">
        <v>0</v>
      </c>
      <c r="D14" s="110">
        <v>0</v>
      </c>
      <c r="E14" s="137">
        <v>0</v>
      </c>
      <c r="F14" s="153">
        <v>15000</v>
      </c>
    </row>
    <row r="15" spans="1:6" x14ac:dyDescent="0.2">
      <c r="A15" s="136">
        <v>3930</v>
      </c>
      <c r="B15" s="109" t="s">
        <v>12</v>
      </c>
      <c r="C15" s="110">
        <v>126727.98</v>
      </c>
      <c r="D15" s="110">
        <v>169808</v>
      </c>
      <c r="E15" s="137">
        <f>147908+90000</f>
        <v>237908</v>
      </c>
      <c r="F15" s="153">
        <v>147908</v>
      </c>
    </row>
    <row r="16" spans="1:6" x14ac:dyDescent="0.2">
      <c r="A16" s="136">
        <v>3940</v>
      </c>
      <c r="B16" s="109" t="s">
        <v>13</v>
      </c>
      <c r="C16" s="110">
        <v>436392.99</v>
      </c>
      <c r="D16" s="110">
        <v>828300</v>
      </c>
      <c r="E16" s="139">
        <f>1145430+177000</f>
        <v>1322430</v>
      </c>
      <c r="F16" s="153">
        <v>605430</v>
      </c>
    </row>
    <row r="17" spans="1:6" x14ac:dyDescent="0.2">
      <c r="A17" s="136">
        <v>3945</v>
      </c>
      <c r="B17" s="109" t="s">
        <v>14</v>
      </c>
      <c r="C17" s="110">
        <v>1243189.28</v>
      </c>
      <c r="D17" s="110">
        <v>461150</v>
      </c>
      <c r="E17" s="137">
        <v>1389100</v>
      </c>
      <c r="F17" s="153">
        <v>1929100</v>
      </c>
    </row>
    <row r="18" spans="1:6" x14ac:dyDescent="0.2">
      <c r="A18" s="136"/>
      <c r="B18" s="109"/>
      <c r="C18" s="110"/>
      <c r="D18" s="110"/>
      <c r="E18" s="137"/>
      <c r="F18" s="113"/>
    </row>
    <row r="19" spans="1:6" ht="13.5" thickBot="1" x14ac:dyDescent="0.25">
      <c r="A19" s="140"/>
      <c r="B19" s="140" t="s">
        <v>15</v>
      </c>
      <c r="C19" s="141">
        <f>(SUM(C12:C18))</f>
        <v>8967310.25</v>
      </c>
      <c r="D19" s="142">
        <f>(SUM(D12:D18))</f>
        <v>8344258</v>
      </c>
      <c r="E19" s="143">
        <f>SUM(E12:E18)</f>
        <v>12815438</v>
      </c>
      <c r="F19" s="189">
        <f>SUM(F12:F18)</f>
        <v>12563438</v>
      </c>
    </row>
    <row r="20" spans="1:6" x14ac:dyDescent="0.2">
      <c r="A20" s="109"/>
      <c r="B20" s="109"/>
      <c r="C20" s="110"/>
      <c r="D20" s="111"/>
      <c r="E20" s="112"/>
      <c r="F20" s="174"/>
    </row>
    <row r="21" spans="1:6" x14ac:dyDescent="0.2">
      <c r="A21" s="144"/>
      <c r="B21" s="144"/>
      <c r="C21" s="145"/>
      <c r="D21" s="146"/>
      <c r="E21" s="147"/>
      <c r="F21" s="113"/>
    </row>
    <row r="22" spans="1:6" x14ac:dyDescent="0.2">
      <c r="A22" s="129"/>
      <c r="B22" s="129"/>
      <c r="C22" s="149"/>
      <c r="D22" s="150"/>
      <c r="E22" s="123"/>
      <c r="F22" s="124"/>
    </row>
    <row r="23" spans="1:6" x14ac:dyDescent="0.2">
      <c r="A23" s="129"/>
      <c r="B23" s="125" t="s">
        <v>16</v>
      </c>
      <c r="C23" s="149"/>
      <c r="D23" s="151" t="s">
        <v>2</v>
      </c>
      <c r="E23" s="128" t="str">
        <f>E8</f>
        <v>foreløpig</v>
      </c>
      <c r="F23" s="187"/>
    </row>
    <row r="24" spans="1:6" x14ac:dyDescent="0.2">
      <c r="A24" s="129"/>
      <c r="B24" s="129"/>
      <c r="C24" s="127" t="str">
        <f>C9</f>
        <v>Resultat pr</v>
      </c>
      <c r="D24" s="151" t="str">
        <f>+D9</f>
        <v>Budsjett</v>
      </c>
      <c r="E24" s="128" t="str">
        <f>E9</f>
        <v>Budsjett</v>
      </c>
      <c r="F24" s="187" t="str">
        <f>F9</f>
        <v xml:space="preserve"> Budsjett</v>
      </c>
    </row>
    <row r="25" spans="1:6" x14ac:dyDescent="0.2">
      <c r="A25" s="130" t="s">
        <v>18</v>
      </c>
      <c r="B25" s="131" t="s">
        <v>19</v>
      </c>
      <c r="C25" s="132">
        <f>C10</f>
        <v>45291</v>
      </c>
      <c r="D25" s="152" t="str">
        <f>D10</f>
        <v>2023</v>
      </c>
      <c r="E25" s="133" t="str">
        <f>E10</f>
        <v>2024</v>
      </c>
      <c r="F25" s="187" t="str">
        <f>F10</f>
        <v>2024</v>
      </c>
    </row>
    <row r="26" spans="1:6" x14ac:dyDescent="0.2">
      <c r="A26" s="136"/>
      <c r="B26" s="109"/>
      <c r="C26" s="110"/>
      <c r="D26" s="111"/>
      <c r="E26" s="112"/>
      <c r="F26" s="113"/>
    </row>
    <row r="27" spans="1:6" x14ac:dyDescent="0.2">
      <c r="A27" s="136" t="str">
        <f>+' budsjett ulike formål 2024'!A10</f>
        <v>10</v>
      </c>
      <c r="B27" s="110" t="str">
        <f>+' budsjett ulike formål 2024'!B10</f>
        <v>FO Vestland internt</v>
      </c>
      <c r="C27" s="110">
        <f>' budsjett ulike formål 2024'!C10</f>
        <v>1040668.17</v>
      </c>
      <c r="D27" s="110">
        <f>' budsjett ulike formål 2024'!D10</f>
        <v>1380278</v>
      </c>
      <c r="E27" s="137">
        <f>' budsjett ulike formål 2024'!F10</f>
        <v>2052625</v>
      </c>
      <c r="F27" s="153">
        <f>' budsjett ulike formål 2024'!G10</f>
        <v>2052625</v>
      </c>
    </row>
    <row r="28" spans="1:6" x14ac:dyDescent="0.2">
      <c r="A28" s="136" t="str">
        <f>+' budsjett ulike formål 2024'!A11</f>
        <v>20</v>
      </c>
      <c r="B28" s="109" t="str">
        <f>+' budsjett ulike formål 2024'!B11</f>
        <v>Fagpolitisk arbeid</v>
      </c>
      <c r="C28" s="110">
        <f>' budsjett ulike formål 2024'!C11</f>
        <v>397377.72</v>
      </c>
      <c r="D28" s="110">
        <f>' budsjett ulike formål 2024'!D11</f>
        <v>441500</v>
      </c>
      <c r="E28" s="137">
        <f>' budsjett ulike formål 2024'!F11</f>
        <v>636000</v>
      </c>
      <c r="F28" s="153">
        <f>' budsjett ulike formål 2024'!G11</f>
        <v>636000</v>
      </c>
    </row>
    <row r="29" spans="1:6" x14ac:dyDescent="0.2">
      <c r="A29" s="136" t="str">
        <f>+' budsjett ulike formål 2024'!A12</f>
        <v>30</v>
      </c>
      <c r="B29" s="109" t="str">
        <f>+' budsjett ulike formål 2024'!B12</f>
        <v>Yrkesfaglig arbeid</v>
      </c>
      <c r="C29" s="110">
        <f>' budsjett ulike formål 2024'!C12</f>
        <v>369483.12</v>
      </c>
      <c r="D29" s="110">
        <f>' budsjett ulike formål 2024'!D12</f>
        <v>410000</v>
      </c>
      <c r="E29" s="137">
        <f>' budsjett ulike formål 2024'!F12</f>
        <v>360000</v>
      </c>
      <c r="F29" s="153"/>
    </row>
    <row r="30" spans="1:6" x14ac:dyDescent="0.2">
      <c r="A30" s="136" t="str">
        <f>+' budsjett ulike formål 2024'!A13</f>
        <v>40</v>
      </c>
      <c r="B30" s="109" t="str">
        <f>+' budsjett ulike formål 2024'!B13</f>
        <v>Organisasjon og informasjon</v>
      </c>
      <c r="C30" s="110">
        <f>' budsjett ulike formål 2024'!C13</f>
        <v>779083.91</v>
      </c>
      <c r="D30" s="110">
        <f>' budsjett ulike formål 2024'!D13</f>
        <v>1213000</v>
      </c>
      <c r="E30" s="137">
        <f>' budsjett ulike formål 2024'!F13</f>
        <v>1201000</v>
      </c>
      <c r="F30" s="153">
        <f>' budsjett ulike formål 2024'!G13</f>
        <v>1201000</v>
      </c>
    </row>
    <row r="31" spans="1:6" x14ac:dyDescent="0.2">
      <c r="A31" s="136" t="str">
        <f>+' budsjett ulike formål 2024'!A14</f>
        <v>50</v>
      </c>
      <c r="B31" s="109" t="str">
        <f>+' budsjett ulike formål 2024'!B14</f>
        <v>Tillitsvalgtskolering</v>
      </c>
      <c r="C31" s="110">
        <f>' budsjett ulike formål 2024'!C14</f>
        <v>963010.83000000007</v>
      </c>
      <c r="D31" s="110">
        <f>' budsjett ulike formål 2024'!D14</f>
        <v>982980</v>
      </c>
      <c r="E31" s="137">
        <f>' budsjett ulike formål 2024'!F14</f>
        <v>2534530</v>
      </c>
      <c r="F31" s="153">
        <f>' budsjett ulike formål 2024'!G14</f>
        <v>2534530</v>
      </c>
    </row>
    <row r="32" spans="1:6" x14ac:dyDescent="0.2">
      <c r="A32" s="136" t="str">
        <f>+' budsjett ulike formål 2024'!A15</f>
        <v>60</v>
      </c>
      <c r="B32" s="109" t="str">
        <f>+' budsjett ulike formål 2024'!B15</f>
        <v>Klubber</v>
      </c>
      <c r="C32" s="110">
        <f>' budsjett ulike formål 2024'!C15</f>
        <v>264747.36</v>
      </c>
      <c r="D32" s="110">
        <f>' budsjett ulike formål 2024'!D15</f>
        <v>623144</v>
      </c>
      <c r="E32" s="137">
        <f>' budsjett ulike formål 2024'!F15</f>
        <v>641944</v>
      </c>
      <c r="F32" s="153">
        <f>' budsjett ulike formål 2024'!G15</f>
        <v>649144</v>
      </c>
    </row>
    <row r="33" spans="1:11" x14ac:dyDescent="0.2">
      <c r="A33" s="136" t="str">
        <f>+' budsjett ulike formål 2024'!A16</f>
        <v>70</v>
      </c>
      <c r="B33" s="109" t="str">
        <f>+' budsjett ulike formål 2024'!B16</f>
        <v>Drift kontor</v>
      </c>
      <c r="C33" s="110">
        <f>' budsjett ulike formål 2024'!C16</f>
        <v>4783917.7499999991</v>
      </c>
      <c r="D33" s="110">
        <f>' budsjett ulike formål 2024'!D16</f>
        <v>4471820</v>
      </c>
      <c r="E33" s="137">
        <f>' budsjett ulike formål 2024'!F16</f>
        <v>6360506</v>
      </c>
      <c r="F33" s="153">
        <f>' budsjett ulike formål 2024'!G16</f>
        <v>6360506</v>
      </c>
    </row>
    <row r="34" spans="1:11" x14ac:dyDescent="0.2">
      <c r="A34" s="136">
        <v>80</v>
      </c>
      <c r="B34" s="109" t="s">
        <v>21</v>
      </c>
      <c r="C34" s="110">
        <f>' budsjett ulike formål 2024'!C17</f>
        <v>0</v>
      </c>
      <c r="D34" s="110"/>
      <c r="E34" s="137"/>
      <c r="F34" s="153"/>
    </row>
    <row r="35" spans="1:11" x14ac:dyDescent="0.2">
      <c r="A35" s="136">
        <v>80</v>
      </c>
      <c r="B35" s="109" t="s">
        <v>21</v>
      </c>
      <c r="C35" s="110">
        <f>' budsjett ulike formål 2024'!C217</f>
        <v>184023.64</v>
      </c>
      <c r="D35" s="110">
        <f>' budsjett ulike formål 2024'!D18</f>
        <v>165000</v>
      </c>
      <c r="E35" s="137">
        <f>' budsjett ulike formål 2024'!F18</f>
        <v>90000</v>
      </c>
      <c r="F35" s="153">
        <f>' budsjett ulike formål 2024'!G18</f>
        <v>20000</v>
      </c>
    </row>
    <row r="36" spans="1:11" x14ac:dyDescent="0.2">
      <c r="A36" s="109"/>
      <c r="B36" s="109"/>
      <c r="C36" s="111"/>
      <c r="D36" s="145"/>
      <c r="E36" s="154"/>
      <c r="F36" s="190"/>
    </row>
    <row r="37" spans="1:11" ht="13.5" thickBot="1" x14ac:dyDescent="0.25">
      <c r="A37" s="155"/>
      <c r="B37" s="156" t="s">
        <v>22</v>
      </c>
      <c r="C37" s="157">
        <f>SUM(C27:C36)</f>
        <v>8782312.5</v>
      </c>
      <c r="D37" s="158">
        <f>SUM(D27:D36)</f>
        <v>9687722</v>
      </c>
      <c r="E37" s="158">
        <f>SUM(E27:E36)</f>
        <v>13876605</v>
      </c>
      <c r="F37" s="191">
        <f>SUM(F27:F36)</f>
        <v>13453805</v>
      </c>
    </row>
    <row r="38" spans="1:11" x14ac:dyDescent="0.2">
      <c r="A38" s="109"/>
      <c r="B38" s="109"/>
      <c r="C38" s="109"/>
      <c r="D38" s="109"/>
      <c r="E38" s="159"/>
      <c r="F38" s="192"/>
    </row>
    <row r="39" spans="1:11" x14ac:dyDescent="0.2">
      <c r="A39" s="160"/>
      <c r="B39" s="144"/>
      <c r="C39" s="146"/>
      <c r="D39" s="146"/>
      <c r="E39" s="147"/>
      <c r="F39" s="113"/>
    </row>
    <row r="40" spans="1:11" x14ac:dyDescent="0.2">
      <c r="A40" s="115"/>
      <c r="B40" s="161"/>
      <c r="C40" s="162"/>
      <c r="D40" s="163" t="s">
        <v>2</v>
      </c>
      <c r="E40" s="164" t="str">
        <f>E23</f>
        <v>foreløpig</v>
      </c>
      <c r="F40" s="193"/>
    </row>
    <row r="41" spans="1:11" ht="14.25" x14ac:dyDescent="0.2">
      <c r="A41" s="129"/>
      <c r="B41" s="165" t="s">
        <v>23</v>
      </c>
      <c r="C41" s="127" t="str">
        <f>C24</f>
        <v>Resultat pr</v>
      </c>
      <c r="D41" s="127" t="s">
        <v>24</v>
      </c>
      <c r="E41" s="128" t="str">
        <f>E24</f>
        <v>Budsjett</v>
      </c>
      <c r="F41" s="187" t="str">
        <f>F24</f>
        <v xml:space="preserve"> Budsjett</v>
      </c>
      <c r="K41" s="196"/>
    </row>
    <row r="42" spans="1:11" x14ac:dyDescent="0.2">
      <c r="A42" s="131"/>
      <c r="B42" s="166" t="s">
        <v>25</v>
      </c>
      <c r="C42" s="132">
        <f>C10</f>
        <v>45291</v>
      </c>
      <c r="D42" s="152" t="str">
        <f>D25</f>
        <v>2023</v>
      </c>
      <c r="E42" s="167" t="str">
        <f>E25</f>
        <v>2024</v>
      </c>
      <c r="F42" s="187" t="str">
        <f>F25</f>
        <v>2024</v>
      </c>
    </row>
    <row r="43" spans="1:11" x14ac:dyDescent="0.2">
      <c r="A43" s="109"/>
      <c r="B43" s="114"/>
      <c r="C43" s="138"/>
      <c r="D43" s="138"/>
      <c r="E43" s="168"/>
      <c r="F43" s="153"/>
    </row>
    <row r="44" spans="1:11" x14ac:dyDescent="0.2">
      <c r="A44" s="109"/>
      <c r="B44" s="114"/>
      <c r="C44" s="148"/>
      <c r="D44" s="148"/>
      <c r="E44" s="169"/>
      <c r="F44" s="153"/>
    </row>
    <row r="45" spans="1:11" x14ac:dyDescent="0.2">
      <c r="A45" s="109"/>
      <c r="B45" s="114" t="s">
        <v>26</v>
      </c>
      <c r="C45" s="148">
        <f>C19-C37</f>
        <v>184997.75</v>
      </c>
      <c r="D45" s="148">
        <f>D19-D37</f>
        <v>-1343464</v>
      </c>
      <c r="E45" s="169">
        <f>E19-E37</f>
        <v>-1061167</v>
      </c>
      <c r="F45" s="153">
        <f>F19-F37</f>
        <v>-890367</v>
      </c>
    </row>
    <row r="46" spans="1:11" x14ac:dyDescent="0.2">
      <c r="A46" s="109"/>
      <c r="B46" s="114"/>
      <c r="C46" s="148"/>
      <c r="D46" s="148"/>
      <c r="E46" s="169"/>
      <c r="F46" s="153"/>
    </row>
    <row r="47" spans="1:11" x14ac:dyDescent="0.2">
      <c r="A47" s="109"/>
      <c r="B47" s="114" t="s">
        <v>27</v>
      </c>
      <c r="C47" s="148">
        <v>425</v>
      </c>
      <c r="D47" s="148"/>
      <c r="E47" s="169"/>
      <c r="F47" s="153"/>
    </row>
    <row r="48" spans="1:11" x14ac:dyDescent="0.2">
      <c r="A48" s="109"/>
      <c r="B48" s="114" t="s">
        <v>28</v>
      </c>
      <c r="C48" s="148"/>
      <c r="D48" s="148"/>
      <c r="E48" s="169"/>
      <c r="F48" s="153"/>
    </row>
    <row r="49" spans="1:6" x14ac:dyDescent="0.2">
      <c r="A49" s="109"/>
      <c r="B49" s="114" t="s">
        <v>29</v>
      </c>
      <c r="C49" s="110"/>
      <c r="D49" s="148"/>
      <c r="E49" s="169"/>
      <c r="F49" s="153"/>
    </row>
    <row r="50" spans="1:6" x14ac:dyDescent="0.2">
      <c r="A50" s="109"/>
      <c r="B50" s="114"/>
      <c r="C50" s="110"/>
      <c r="D50" s="148"/>
      <c r="E50" s="169"/>
      <c r="F50" s="194"/>
    </row>
    <row r="51" spans="1:6" ht="13.5" thickBot="1" x14ac:dyDescent="0.25">
      <c r="A51" s="140"/>
      <c r="B51" s="170" t="s">
        <v>30</v>
      </c>
      <c r="C51" s="171">
        <f>C45+C47+C48+C49</f>
        <v>185422.75</v>
      </c>
      <c r="D51" s="171">
        <f>D45+D47+D48-D49</f>
        <v>-1343464</v>
      </c>
      <c r="E51" s="172"/>
      <c r="F51" s="17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8DCB-9E38-45D8-B20C-56645A9EC40F}">
  <dimension ref="A1:H217"/>
  <sheetViews>
    <sheetView topLeftCell="A6" workbookViewId="0">
      <selection activeCell="E47" sqref="E47"/>
    </sheetView>
  </sheetViews>
  <sheetFormatPr baseColWidth="10" defaultRowHeight="12.75" x14ac:dyDescent="0.2"/>
  <sheetData>
    <row r="1" spans="1:8" ht="15" x14ac:dyDescent="0.25">
      <c r="A1" s="4"/>
      <c r="B1" s="4"/>
      <c r="C1" s="42"/>
      <c r="D1" s="5"/>
      <c r="E1" s="5"/>
      <c r="F1" s="84"/>
      <c r="G1" s="175"/>
      <c r="H1" s="4"/>
    </row>
    <row r="2" spans="1:8" ht="15" x14ac:dyDescent="0.25">
      <c r="A2" s="4"/>
      <c r="B2" s="4"/>
      <c r="C2" s="42"/>
      <c r="D2" s="5"/>
      <c r="E2" s="5"/>
      <c r="F2" s="84"/>
      <c r="G2" s="175"/>
      <c r="H2" s="4"/>
    </row>
    <row r="3" spans="1:8" ht="15.75" x14ac:dyDescent="0.25">
      <c r="A3" s="4"/>
      <c r="B3" s="43"/>
      <c r="C3" s="15" t="s">
        <v>31</v>
      </c>
      <c r="D3" s="57"/>
      <c r="E3" s="57"/>
      <c r="F3" s="83"/>
      <c r="G3" s="175"/>
      <c r="H3" s="4"/>
    </row>
    <row r="4" spans="1:8" ht="15" x14ac:dyDescent="0.25">
      <c r="A4" s="51" t="s">
        <v>290</v>
      </c>
      <c r="B4" s="2"/>
      <c r="C4" s="3"/>
      <c r="D4" s="44"/>
      <c r="E4" s="44"/>
      <c r="F4" s="44"/>
      <c r="G4" s="176"/>
      <c r="H4" s="1"/>
    </row>
    <row r="5" spans="1:8" ht="15" x14ac:dyDescent="0.25">
      <c r="A5" s="66"/>
      <c r="B5" s="26"/>
      <c r="C5" s="5"/>
      <c r="D5" s="5"/>
      <c r="E5" s="5"/>
      <c r="F5" s="84"/>
      <c r="G5" s="175"/>
      <c r="H5" s="4"/>
    </row>
    <row r="6" spans="1:8" ht="15" x14ac:dyDescent="0.25">
      <c r="A6" s="41" t="str">
        <f>'forslag budsjett 2024'!A6</f>
        <v>MÅNED</v>
      </c>
      <c r="B6" s="66">
        <f>'forslag budsjett 2024'!B6</f>
        <v>12</v>
      </c>
      <c r="C6" s="30"/>
      <c r="D6" s="5"/>
      <c r="E6" s="5"/>
      <c r="F6" s="84"/>
      <c r="G6" s="175"/>
      <c r="H6" s="4"/>
    </row>
    <row r="7" spans="1:8" ht="15" x14ac:dyDescent="0.25">
      <c r="A7" s="6"/>
      <c r="B7" s="6"/>
      <c r="C7" s="71" t="s">
        <v>17</v>
      </c>
      <c r="D7" s="48" t="s">
        <v>32</v>
      </c>
      <c r="E7" s="48" t="s">
        <v>33</v>
      </c>
      <c r="F7" s="101" t="s">
        <v>291</v>
      </c>
      <c r="G7" s="177" t="str">
        <f>'forslag budsjett 2024'!F41</f>
        <v xml:space="preserve"> Budsjett</v>
      </c>
      <c r="H7" s="6" t="s">
        <v>5</v>
      </c>
    </row>
    <row r="8" spans="1:8" ht="15" x14ac:dyDescent="0.25">
      <c r="A8" s="7" t="s">
        <v>18</v>
      </c>
      <c r="B8" s="8" t="s">
        <v>34</v>
      </c>
      <c r="C8" s="72">
        <f>'forslag budsjett 2024'!C10</f>
        <v>45291</v>
      </c>
      <c r="D8" s="68" t="str">
        <f>'forslag budsjett 2024'!D10</f>
        <v>2023</v>
      </c>
      <c r="E8" s="68" t="s">
        <v>20</v>
      </c>
      <c r="F8" s="102" t="s">
        <v>8</v>
      </c>
      <c r="G8" s="178" t="s">
        <v>8</v>
      </c>
      <c r="H8" s="8" t="s">
        <v>35</v>
      </c>
    </row>
    <row r="9" spans="1:8" ht="15" x14ac:dyDescent="0.25">
      <c r="A9" s="27"/>
      <c r="B9" s="26"/>
      <c r="C9" s="73"/>
      <c r="D9" s="5"/>
      <c r="E9" s="5"/>
      <c r="F9" s="84"/>
      <c r="G9" s="175"/>
      <c r="H9" s="4"/>
    </row>
    <row r="10" spans="1:8" ht="15" x14ac:dyDescent="0.25">
      <c r="A10" s="33" t="s">
        <v>36</v>
      </c>
      <c r="B10" s="5" t="s">
        <v>37</v>
      </c>
      <c r="C10" s="50">
        <f>C43</f>
        <v>1040668.17</v>
      </c>
      <c r="D10" s="50">
        <f>D43</f>
        <v>1380278</v>
      </c>
      <c r="E10" s="50">
        <f>E43</f>
        <v>0</v>
      </c>
      <c r="F10" s="50">
        <f>F43</f>
        <v>2052625</v>
      </c>
      <c r="G10" s="179">
        <f>G43</f>
        <v>2052625</v>
      </c>
      <c r="H10" s="46">
        <f t="shared" ref="H10:H18" si="0">C10/D10*100</f>
        <v>75.395548577895184</v>
      </c>
    </row>
    <row r="11" spans="1:8" ht="15" x14ac:dyDescent="0.25">
      <c r="A11" s="33" t="s">
        <v>38</v>
      </c>
      <c r="B11" s="5" t="s">
        <v>39</v>
      </c>
      <c r="C11" s="50">
        <f>C67</f>
        <v>397377.72</v>
      </c>
      <c r="D11" s="50">
        <f>D67</f>
        <v>441500</v>
      </c>
      <c r="E11" s="50">
        <f>E67</f>
        <v>0</v>
      </c>
      <c r="F11" s="50">
        <f>F67</f>
        <v>636000</v>
      </c>
      <c r="G11" s="179">
        <f>G67</f>
        <v>636000</v>
      </c>
      <c r="H11" s="46">
        <f t="shared" si="0"/>
        <v>90.006278595696486</v>
      </c>
    </row>
    <row r="12" spans="1:8" ht="15" x14ac:dyDescent="0.25">
      <c r="A12" s="33" t="s">
        <v>40</v>
      </c>
      <c r="B12" s="5" t="s">
        <v>41</v>
      </c>
      <c r="C12" s="50">
        <f>C91</f>
        <v>369483.12</v>
      </c>
      <c r="D12" s="50">
        <f>D91</f>
        <v>410000</v>
      </c>
      <c r="E12" s="50">
        <f>E91</f>
        <v>0</v>
      </c>
      <c r="F12" s="50">
        <f>F91</f>
        <v>360000</v>
      </c>
      <c r="G12" s="179">
        <v>360000</v>
      </c>
      <c r="H12" s="46">
        <f t="shared" si="0"/>
        <v>90.117834146341451</v>
      </c>
    </row>
    <row r="13" spans="1:8" ht="15" x14ac:dyDescent="0.25">
      <c r="A13" s="33" t="s">
        <v>42</v>
      </c>
      <c r="B13" s="5" t="s">
        <v>43</v>
      </c>
      <c r="C13" s="50">
        <f>C102</f>
        <v>779083.91</v>
      </c>
      <c r="D13" s="50">
        <f>D102</f>
        <v>1213000</v>
      </c>
      <c r="E13" s="50">
        <f>E102</f>
        <v>0</v>
      </c>
      <c r="F13" s="50">
        <f>F102</f>
        <v>1201000</v>
      </c>
      <c r="G13" s="179">
        <f>G102</f>
        <v>1201000</v>
      </c>
      <c r="H13" s="46">
        <f t="shared" si="0"/>
        <v>64.227857378400671</v>
      </c>
    </row>
    <row r="14" spans="1:8" ht="15" x14ac:dyDescent="0.25">
      <c r="A14" s="33" t="s">
        <v>44</v>
      </c>
      <c r="B14" s="5" t="s">
        <v>45</v>
      </c>
      <c r="C14" s="50">
        <f>C129</f>
        <v>963010.83000000007</v>
      </c>
      <c r="D14" s="50">
        <f>D129</f>
        <v>982980</v>
      </c>
      <c r="E14" s="50">
        <f>E129</f>
        <v>0</v>
      </c>
      <c r="F14" s="50">
        <f>F129</f>
        <v>2534530</v>
      </c>
      <c r="G14" s="179">
        <f>G129</f>
        <v>2534530</v>
      </c>
      <c r="H14" s="46">
        <f t="shared" si="0"/>
        <v>97.968506988951972</v>
      </c>
    </row>
    <row r="15" spans="1:8" ht="15" x14ac:dyDescent="0.25">
      <c r="A15" s="33" t="s">
        <v>46</v>
      </c>
      <c r="B15" s="5" t="s">
        <v>47</v>
      </c>
      <c r="C15" s="50">
        <f>C152</f>
        <v>264747.36</v>
      </c>
      <c r="D15" s="50">
        <f>D152</f>
        <v>623144</v>
      </c>
      <c r="E15" s="50">
        <f>E152</f>
        <v>0</v>
      </c>
      <c r="F15" s="50">
        <f>F152</f>
        <v>641944</v>
      </c>
      <c r="G15" s="179">
        <f>G152</f>
        <v>649144</v>
      </c>
      <c r="H15" s="46">
        <f t="shared" si="0"/>
        <v>42.485743263194379</v>
      </c>
    </row>
    <row r="16" spans="1:8" ht="15" x14ac:dyDescent="0.25">
      <c r="A16" s="33" t="s">
        <v>48</v>
      </c>
      <c r="B16" s="5" t="s">
        <v>49</v>
      </c>
      <c r="C16" s="50">
        <f>C193</f>
        <v>4783917.7499999991</v>
      </c>
      <c r="D16" s="50">
        <f>D193</f>
        <v>4471820</v>
      </c>
      <c r="E16" s="50">
        <f>E193</f>
        <v>0</v>
      </c>
      <c r="F16" s="50">
        <f>F193</f>
        <v>6360506</v>
      </c>
      <c r="G16" s="179">
        <f>G193</f>
        <v>6360506</v>
      </c>
      <c r="H16" s="46">
        <f t="shared" si="0"/>
        <v>106.97921092530555</v>
      </c>
    </row>
    <row r="17" spans="1:8" ht="15" x14ac:dyDescent="0.25">
      <c r="A17" s="33" t="s">
        <v>50</v>
      </c>
      <c r="B17" s="5" t="s">
        <v>21</v>
      </c>
      <c r="C17" s="50">
        <f>C205</f>
        <v>0</v>
      </c>
      <c r="D17" s="50">
        <f>D205</f>
        <v>0</v>
      </c>
      <c r="E17" s="50"/>
      <c r="F17" s="50"/>
      <c r="G17" s="179"/>
      <c r="H17" s="46" t="e">
        <f t="shared" si="0"/>
        <v>#DIV/0!</v>
      </c>
    </row>
    <row r="18" spans="1:8" ht="15" x14ac:dyDescent="0.25">
      <c r="A18" s="33" t="s">
        <v>50</v>
      </c>
      <c r="B18" s="5" t="s">
        <v>21</v>
      </c>
      <c r="C18" s="50">
        <f>C217</f>
        <v>184023.64</v>
      </c>
      <c r="D18" s="50">
        <f>D217</f>
        <v>165000</v>
      </c>
      <c r="E18" s="50">
        <f>E217</f>
        <v>0</v>
      </c>
      <c r="F18" s="50">
        <f>F217</f>
        <v>90000</v>
      </c>
      <c r="G18" s="179">
        <f>G217</f>
        <v>20000</v>
      </c>
      <c r="H18" s="46">
        <f t="shared" si="0"/>
        <v>111.5294787878788</v>
      </c>
    </row>
    <row r="19" spans="1:8" ht="15" x14ac:dyDescent="0.25">
      <c r="A19" s="38"/>
      <c r="B19" s="4"/>
      <c r="C19" s="50"/>
      <c r="D19" s="69"/>
      <c r="E19" s="69"/>
      <c r="F19" s="85"/>
      <c r="G19" s="179"/>
      <c r="H19" s="59"/>
    </row>
    <row r="20" spans="1:8" ht="15.75" thickBot="1" x14ac:dyDescent="0.3">
      <c r="A20" s="39"/>
      <c r="B20" s="12" t="s">
        <v>51</v>
      </c>
      <c r="C20" s="54">
        <f>SUM(C10:C19)</f>
        <v>8782312.5</v>
      </c>
      <c r="D20" s="54">
        <f>SUM(D10:D19)</f>
        <v>9687722</v>
      </c>
      <c r="E20" s="74">
        <f>SUM(E10:E19)</f>
        <v>0</v>
      </c>
      <c r="F20" s="74">
        <f>SUM(F10:F19)</f>
        <v>13876605</v>
      </c>
      <c r="G20" s="179">
        <f>SUM(G10:G19)</f>
        <v>13813805</v>
      </c>
      <c r="H20" s="60">
        <f>C20/D20*100</f>
        <v>90.654051592314474</v>
      </c>
    </row>
    <row r="21" spans="1:8" ht="15" x14ac:dyDescent="0.25">
      <c r="A21" s="32"/>
      <c r="B21" s="4"/>
      <c r="C21" s="30"/>
      <c r="D21" s="5"/>
      <c r="E21" s="5"/>
      <c r="F21" s="84"/>
      <c r="G21" s="175"/>
      <c r="H21" s="4"/>
    </row>
    <row r="22" spans="1:8" ht="15" x14ac:dyDescent="0.25">
      <c r="A22" s="4"/>
      <c r="B22" s="4"/>
      <c r="C22" s="56"/>
      <c r="D22" s="5"/>
      <c r="E22" s="5"/>
      <c r="F22" s="84"/>
      <c r="G22" s="175"/>
      <c r="H22" s="4"/>
    </row>
    <row r="23" spans="1:8" ht="15" x14ac:dyDescent="0.25">
      <c r="A23" s="18">
        <v>10</v>
      </c>
      <c r="B23" s="18" t="s">
        <v>52</v>
      </c>
      <c r="C23" s="75"/>
      <c r="D23" s="19"/>
      <c r="E23" s="19"/>
      <c r="F23" s="101"/>
      <c r="G23" s="176"/>
      <c r="H23" s="17"/>
    </row>
    <row r="24" spans="1:8" ht="15" x14ac:dyDescent="0.25">
      <c r="A24" s="2"/>
      <c r="B24" s="20"/>
      <c r="C24" s="70" t="s">
        <v>17</v>
      </c>
      <c r="D24" s="48" t="s">
        <v>32</v>
      </c>
      <c r="E24" s="21" t="str">
        <f t="shared" ref="E24:G25" si="1">E7</f>
        <v>Kostnader pr</v>
      </c>
      <c r="F24" s="103" t="str">
        <f t="shared" si="1"/>
        <v>foreløpig budsjett</v>
      </c>
      <c r="G24" s="180" t="str">
        <f t="shared" si="1"/>
        <v xml:space="preserve"> Budsjett</v>
      </c>
      <c r="H24" s="20" t="str">
        <f>+H7</f>
        <v>Forbruks % av</v>
      </c>
    </row>
    <row r="25" spans="1:8" ht="15" x14ac:dyDescent="0.25">
      <c r="A25" s="8" t="s">
        <v>53</v>
      </c>
      <c r="B25" s="8" t="s">
        <v>34</v>
      </c>
      <c r="C25" s="72">
        <f>C8</f>
        <v>45291</v>
      </c>
      <c r="D25" s="29" t="str">
        <f>D8</f>
        <v>2023</v>
      </c>
      <c r="E25" s="29" t="str">
        <f t="shared" si="1"/>
        <v>Oktober</v>
      </c>
      <c r="F25" s="102" t="str">
        <f t="shared" si="1"/>
        <v>2024</v>
      </c>
      <c r="G25" s="180" t="str">
        <f t="shared" si="1"/>
        <v>2024</v>
      </c>
      <c r="H25" s="8" t="str">
        <f>+H8</f>
        <v xml:space="preserve"> budsjett 2023</v>
      </c>
    </row>
    <row r="26" spans="1:8" ht="15" x14ac:dyDescent="0.25">
      <c r="A26" s="26"/>
      <c r="B26" s="22"/>
      <c r="C26" s="55"/>
      <c r="D26" s="10"/>
      <c r="E26" s="10"/>
      <c r="F26" s="87"/>
      <c r="G26" s="175"/>
      <c r="H26" s="22"/>
    </row>
    <row r="27" spans="1:8" ht="15" x14ac:dyDescent="0.25">
      <c r="A27" s="33" t="s">
        <v>54</v>
      </c>
      <c r="B27" s="23" t="s">
        <v>55</v>
      </c>
      <c r="C27" s="16">
        <v>0</v>
      </c>
      <c r="D27" s="16">
        <v>0</v>
      </c>
      <c r="E27" s="16">
        <v>0</v>
      </c>
      <c r="F27" s="88">
        <v>583625</v>
      </c>
      <c r="G27" s="181">
        <v>583625</v>
      </c>
      <c r="H27" s="46">
        <v>0</v>
      </c>
    </row>
    <row r="28" spans="1:8" ht="15" x14ac:dyDescent="0.25">
      <c r="A28" s="33" t="s">
        <v>56</v>
      </c>
      <c r="B28" s="23" t="s">
        <v>57</v>
      </c>
      <c r="C28" s="16">
        <v>678925.53</v>
      </c>
      <c r="D28" s="16">
        <v>683000</v>
      </c>
      <c r="E28" s="16">
        <v>0</v>
      </c>
      <c r="F28" s="88">
        <v>582000</v>
      </c>
      <c r="G28" s="181">
        <v>582000</v>
      </c>
      <c r="H28" s="46">
        <f t="shared" ref="H28:H41" si="2">C28/D28*100</f>
        <v>99.403445095168379</v>
      </c>
    </row>
    <row r="29" spans="1:8" ht="15" x14ac:dyDescent="0.25">
      <c r="A29" s="33" t="s">
        <v>58</v>
      </c>
      <c r="B29" s="4" t="s">
        <v>59</v>
      </c>
      <c r="C29" s="16">
        <v>76377.02</v>
      </c>
      <c r="D29" s="16">
        <v>193650</v>
      </c>
      <c r="E29" s="16">
        <v>0</v>
      </c>
      <c r="F29" s="88">
        <v>474400</v>
      </c>
      <c r="G29" s="181">
        <v>474400</v>
      </c>
      <c r="H29" s="46">
        <f t="shared" si="2"/>
        <v>39.440753937516135</v>
      </c>
    </row>
    <row r="30" spans="1:8" ht="15" x14ac:dyDescent="0.25">
      <c r="A30" s="33" t="s">
        <v>60</v>
      </c>
      <c r="B30" s="4" t="s">
        <v>61</v>
      </c>
      <c r="C30" s="16">
        <v>65745.710000000006</v>
      </c>
      <c r="D30" s="16">
        <v>40400</v>
      </c>
      <c r="E30" s="16">
        <v>0</v>
      </c>
      <c r="F30" s="88">
        <v>52800</v>
      </c>
      <c r="G30" s="181">
        <v>52800</v>
      </c>
      <c r="H30" s="46">
        <f t="shared" si="2"/>
        <v>162.73690594059406</v>
      </c>
    </row>
    <row r="31" spans="1:8" ht="15" x14ac:dyDescent="0.25">
      <c r="A31" s="33" t="s">
        <v>62</v>
      </c>
      <c r="B31" s="4" t="s">
        <v>63</v>
      </c>
      <c r="C31" s="16">
        <v>3634.81</v>
      </c>
      <c r="D31" s="16">
        <v>8000</v>
      </c>
      <c r="E31" s="16">
        <v>0</v>
      </c>
      <c r="F31" s="88">
        <v>8000</v>
      </c>
      <c r="G31" s="181">
        <v>8000</v>
      </c>
      <c r="H31" s="46">
        <f t="shared" si="2"/>
        <v>45.435124999999999</v>
      </c>
    </row>
    <row r="32" spans="1:8" ht="15" x14ac:dyDescent="0.25">
      <c r="A32" s="33" t="s">
        <v>64</v>
      </c>
      <c r="B32" s="4" t="s">
        <v>65</v>
      </c>
      <c r="C32" s="16">
        <v>449</v>
      </c>
      <c r="D32" s="16">
        <v>4000</v>
      </c>
      <c r="E32" s="16">
        <v>0</v>
      </c>
      <c r="F32" s="88">
        <v>8000</v>
      </c>
      <c r="G32" s="181">
        <v>8000</v>
      </c>
      <c r="H32" s="46">
        <f t="shared" si="2"/>
        <v>11.225</v>
      </c>
    </row>
    <row r="33" spans="1:8" ht="15" x14ac:dyDescent="0.25">
      <c r="A33" s="33" t="s">
        <v>66</v>
      </c>
      <c r="B33" s="4" t="s">
        <v>67</v>
      </c>
      <c r="C33" s="16">
        <v>20756.66</v>
      </c>
      <c r="D33" s="16">
        <v>204000</v>
      </c>
      <c r="E33" s="16">
        <v>0</v>
      </c>
      <c r="F33" s="88">
        <v>309800</v>
      </c>
      <c r="G33" s="181">
        <v>309800</v>
      </c>
      <c r="H33" s="46">
        <f t="shared" si="2"/>
        <v>10.174833333333332</v>
      </c>
    </row>
    <row r="34" spans="1:8" ht="15" x14ac:dyDescent="0.25">
      <c r="A34" s="33" t="s">
        <v>68</v>
      </c>
      <c r="B34" s="4" t="s">
        <v>69</v>
      </c>
      <c r="C34" s="16">
        <v>0</v>
      </c>
      <c r="D34" s="16">
        <v>0</v>
      </c>
      <c r="E34" s="16">
        <v>0</v>
      </c>
      <c r="F34" s="88">
        <v>0</v>
      </c>
      <c r="G34" s="181">
        <v>0</v>
      </c>
      <c r="H34" s="46" t="e">
        <f t="shared" si="2"/>
        <v>#DIV/0!</v>
      </c>
    </row>
    <row r="35" spans="1:8" ht="15" x14ac:dyDescent="0.25">
      <c r="A35" s="33" t="s">
        <v>66</v>
      </c>
      <c r="B35" s="4" t="s">
        <v>67</v>
      </c>
      <c r="C35" s="16">
        <v>0</v>
      </c>
      <c r="D35" s="16">
        <v>0</v>
      </c>
      <c r="E35" s="16">
        <v>0</v>
      </c>
      <c r="F35" s="88">
        <v>0</v>
      </c>
      <c r="G35" s="181">
        <v>0</v>
      </c>
      <c r="H35" s="46" t="e">
        <f t="shared" si="2"/>
        <v>#DIV/0!</v>
      </c>
    </row>
    <row r="36" spans="1:8" ht="15" x14ac:dyDescent="0.25">
      <c r="A36" s="33" t="s">
        <v>70</v>
      </c>
      <c r="B36" s="4" t="s">
        <v>71</v>
      </c>
      <c r="C36" s="16">
        <v>0</v>
      </c>
      <c r="D36" s="16">
        <v>0</v>
      </c>
      <c r="E36" s="16">
        <v>0</v>
      </c>
      <c r="F36" s="88">
        <v>0</v>
      </c>
      <c r="G36" s="181">
        <v>0</v>
      </c>
      <c r="H36" s="46" t="e">
        <f t="shared" si="2"/>
        <v>#DIV/0!</v>
      </c>
    </row>
    <row r="37" spans="1:8" ht="15" x14ac:dyDescent="0.25">
      <c r="A37" s="33" t="s">
        <v>72</v>
      </c>
      <c r="B37" s="4" t="s">
        <v>73</v>
      </c>
      <c r="C37" s="16">
        <v>0</v>
      </c>
      <c r="D37" s="16">
        <v>0</v>
      </c>
      <c r="E37" s="16">
        <v>0</v>
      </c>
      <c r="F37" s="88">
        <v>0</v>
      </c>
      <c r="G37" s="181">
        <v>0</v>
      </c>
      <c r="H37" s="46" t="e">
        <f t="shared" si="2"/>
        <v>#DIV/0!</v>
      </c>
    </row>
    <row r="38" spans="1:8" ht="15" x14ac:dyDescent="0.25">
      <c r="A38" s="33" t="s">
        <v>74</v>
      </c>
      <c r="B38" s="4" t="s">
        <v>75</v>
      </c>
      <c r="C38" s="16">
        <v>3695.86</v>
      </c>
      <c r="D38" s="16">
        <v>10000</v>
      </c>
      <c r="E38" s="16">
        <v>0</v>
      </c>
      <c r="F38" s="88">
        <v>30000</v>
      </c>
      <c r="G38" s="181">
        <v>30000</v>
      </c>
      <c r="H38" s="46">
        <f t="shared" si="2"/>
        <v>36.958600000000004</v>
      </c>
    </row>
    <row r="39" spans="1:8" ht="15" x14ac:dyDescent="0.25">
      <c r="A39" s="33" t="s">
        <v>76</v>
      </c>
      <c r="B39" s="4" t="s">
        <v>77</v>
      </c>
      <c r="C39" s="16">
        <v>2701.7</v>
      </c>
      <c r="D39" s="16">
        <v>4400</v>
      </c>
      <c r="E39" s="16">
        <v>0</v>
      </c>
      <c r="F39" s="88">
        <v>4000</v>
      </c>
      <c r="G39" s="181">
        <v>4000</v>
      </c>
      <c r="H39" s="46">
        <f t="shared" si="2"/>
        <v>61.402272727272724</v>
      </c>
    </row>
    <row r="40" spans="1:8" ht="15" x14ac:dyDescent="0.25">
      <c r="A40" s="33" t="s">
        <v>78</v>
      </c>
      <c r="B40" s="4" t="s">
        <v>79</v>
      </c>
      <c r="C40" s="16">
        <v>188381.88</v>
      </c>
      <c r="D40" s="64">
        <v>232828</v>
      </c>
      <c r="E40" s="16">
        <v>0</v>
      </c>
      <c r="F40" s="89">
        <v>0</v>
      </c>
      <c r="G40" s="181">
        <v>0</v>
      </c>
      <c r="H40" s="46">
        <f t="shared" si="2"/>
        <v>80.910320064597045</v>
      </c>
    </row>
    <row r="41" spans="1:8" ht="15" x14ac:dyDescent="0.25">
      <c r="A41" s="33" t="s">
        <v>80</v>
      </c>
      <c r="B41" s="4" t="s">
        <v>81</v>
      </c>
      <c r="C41" s="16"/>
      <c r="D41" s="16"/>
      <c r="E41" s="16"/>
      <c r="F41" s="88"/>
      <c r="G41" s="181"/>
      <c r="H41" s="46" t="e">
        <f t="shared" si="2"/>
        <v>#DIV/0!</v>
      </c>
    </row>
    <row r="42" spans="1:8" ht="15" x14ac:dyDescent="0.25">
      <c r="A42" s="23"/>
      <c r="B42" s="4"/>
      <c r="C42" s="5"/>
      <c r="D42" s="28"/>
      <c r="E42" s="28"/>
      <c r="F42" s="90"/>
      <c r="G42" s="175"/>
      <c r="H42" s="59"/>
    </row>
    <row r="43" spans="1:8" ht="15.75" thickBot="1" x14ac:dyDescent="0.3">
      <c r="A43" s="40">
        <v>10</v>
      </c>
      <c r="B43" s="12" t="str">
        <f>+B23</f>
        <v>FO VESTLAND INTERNT</v>
      </c>
      <c r="C43" s="13">
        <f>SUM(C27:C41)</f>
        <v>1040668.17</v>
      </c>
      <c r="D43" s="63">
        <f>SUM(D27:D42)</f>
        <v>1380278</v>
      </c>
      <c r="E43" s="63">
        <f>SUM(E27:E42)</f>
        <v>0</v>
      </c>
      <c r="F43" s="91">
        <f>SUM(F27:F42)</f>
        <v>2052625</v>
      </c>
      <c r="G43" s="182">
        <f>SUM(G27:G42)</f>
        <v>2052625</v>
      </c>
      <c r="H43" s="60">
        <f>C43/D43*100</f>
        <v>75.395548577895184</v>
      </c>
    </row>
    <row r="44" spans="1:8" ht="15" x14ac:dyDescent="0.25">
      <c r="A44" s="4"/>
      <c r="B44" s="4"/>
      <c r="C44" s="42"/>
      <c r="D44" s="5"/>
      <c r="E44" s="5"/>
      <c r="F44" s="84"/>
      <c r="G44" s="183"/>
      <c r="H44" s="4"/>
    </row>
    <row r="45" spans="1:8" ht="15" x14ac:dyDescent="0.25">
      <c r="A45" s="34" t="s">
        <v>38</v>
      </c>
      <c r="B45" s="24" t="s">
        <v>82</v>
      </c>
      <c r="C45" s="76"/>
      <c r="D45" s="24"/>
      <c r="E45" s="24"/>
      <c r="F45" s="101"/>
      <c r="G45" s="180"/>
      <c r="H45" s="18"/>
    </row>
    <row r="46" spans="1:8" ht="15" x14ac:dyDescent="0.25">
      <c r="A46" s="20"/>
      <c r="B46" s="20"/>
      <c r="C46" s="70" t="s">
        <v>17</v>
      </c>
      <c r="D46" s="48" t="s">
        <v>32</v>
      </c>
      <c r="E46" s="21" t="str">
        <f t="shared" ref="E46:G47" si="3">E24</f>
        <v>Kostnader pr</v>
      </c>
      <c r="F46" s="103" t="str">
        <f t="shared" si="3"/>
        <v>foreløpig budsjett</v>
      </c>
      <c r="G46" s="180" t="str">
        <f t="shared" si="3"/>
        <v xml:space="preserve"> Budsjett</v>
      </c>
      <c r="H46" s="20" t="str">
        <f>+H7</f>
        <v>Forbruks % av</v>
      </c>
    </row>
    <row r="47" spans="1:8" ht="15" x14ac:dyDescent="0.25">
      <c r="A47" s="8" t="s">
        <v>53</v>
      </c>
      <c r="B47" s="8" t="s">
        <v>34</v>
      </c>
      <c r="C47" s="72">
        <f>C25</f>
        <v>45291</v>
      </c>
      <c r="D47" s="29" t="str">
        <f>D25</f>
        <v>2023</v>
      </c>
      <c r="E47" s="29" t="str">
        <f t="shared" si="3"/>
        <v>Oktober</v>
      </c>
      <c r="F47" s="102" t="str">
        <f t="shared" si="3"/>
        <v>2024</v>
      </c>
      <c r="G47" s="180" t="str">
        <f t="shared" si="3"/>
        <v>2024</v>
      </c>
      <c r="H47" s="8" t="str">
        <f>+H8</f>
        <v xml:space="preserve"> budsjett 2023</v>
      </c>
    </row>
    <row r="48" spans="1:8" ht="15" x14ac:dyDescent="0.25">
      <c r="A48" s="27"/>
      <c r="B48" s="4"/>
      <c r="C48" s="30"/>
      <c r="D48" s="5"/>
      <c r="E48" s="5"/>
      <c r="F48" s="84"/>
      <c r="G48" s="175"/>
      <c r="H48" s="22"/>
    </row>
    <row r="49" spans="1:8" ht="15" x14ac:dyDescent="0.25">
      <c r="A49" s="22">
        <v>2010</v>
      </c>
      <c r="B49" s="4" t="s">
        <v>83</v>
      </c>
      <c r="C49" s="5">
        <v>0</v>
      </c>
      <c r="D49" s="5">
        <v>0</v>
      </c>
      <c r="E49" s="5">
        <v>0</v>
      </c>
      <c r="F49" s="84">
        <v>50000</v>
      </c>
      <c r="G49" s="179">
        <v>50000</v>
      </c>
      <c r="H49" s="46">
        <v>0</v>
      </c>
    </row>
    <row r="50" spans="1:8" ht="15" x14ac:dyDescent="0.25">
      <c r="A50" s="33" t="s">
        <v>84</v>
      </c>
      <c r="B50" s="4" t="s">
        <v>85</v>
      </c>
      <c r="C50" s="5">
        <v>20204.52</v>
      </c>
      <c r="D50" s="5">
        <v>20000</v>
      </c>
      <c r="E50" s="5">
        <v>0</v>
      </c>
      <c r="F50" s="84">
        <v>30000</v>
      </c>
      <c r="G50" s="179">
        <v>30000</v>
      </c>
      <c r="H50" s="46">
        <f t="shared" ref="H50:H64" si="4">C50/D50*100</f>
        <v>101.02260000000001</v>
      </c>
    </row>
    <row r="51" spans="1:8" ht="15" x14ac:dyDescent="0.25">
      <c r="A51" s="33" t="s">
        <v>7</v>
      </c>
      <c r="B51" s="4" t="s">
        <v>86</v>
      </c>
      <c r="C51" s="5">
        <v>20459</v>
      </c>
      <c r="D51" s="5">
        <v>30000</v>
      </c>
      <c r="E51" s="5">
        <v>0</v>
      </c>
      <c r="F51" s="84">
        <v>30000</v>
      </c>
      <c r="G51" s="179">
        <v>30000</v>
      </c>
      <c r="H51" s="46">
        <f t="shared" si="4"/>
        <v>68.196666666666673</v>
      </c>
    </row>
    <row r="52" spans="1:8" ht="15" x14ac:dyDescent="0.25">
      <c r="A52" s="33" t="s">
        <v>8</v>
      </c>
      <c r="B52" s="4" t="s">
        <v>87</v>
      </c>
      <c r="C52" s="5">
        <v>42000</v>
      </c>
      <c r="D52" s="5">
        <v>31500</v>
      </c>
      <c r="E52" s="5">
        <v>0</v>
      </c>
      <c r="F52" s="84">
        <v>40000</v>
      </c>
      <c r="G52" s="179">
        <v>40000</v>
      </c>
      <c r="H52" s="46">
        <f t="shared" si="4"/>
        <v>133.33333333333331</v>
      </c>
    </row>
    <row r="53" spans="1:8" ht="15" x14ac:dyDescent="0.25">
      <c r="A53" s="33" t="s">
        <v>88</v>
      </c>
      <c r="B53" s="4" t="s">
        <v>89</v>
      </c>
      <c r="C53" s="5">
        <v>28842.61</v>
      </c>
      <c r="D53" s="5">
        <v>42000</v>
      </c>
      <c r="E53" s="5">
        <v>0</v>
      </c>
      <c r="F53" s="84">
        <v>104000</v>
      </c>
      <c r="G53" s="179">
        <v>104000</v>
      </c>
      <c r="H53" s="46">
        <f t="shared" si="4"/>
        <v>68.67288095238095</v>
      </c>
    </row>
    <row r="54" spans="1:8" ht="15" x14ac:dyDescent="0.25">
      <c r="A54" s="33" t="s">
        <v>90</v>
      </c>
      <c r="B54" s="4" t="s">
        <v>91</v>
      </c>
      <c r="C54" s="5">
        <v>0</v>
      </c>
      <c r="D54" s="5">
        <v>0</v>
      </c>
      <c r="E54" s="5">
        <v>0</v>
      </c>
      <c r="F54" s="84">
        <v>0</v>
      </c>
      <c r="G54" s="179">
        <v>0</v>
      </c>
      <c r="H54" s="46" t="e">
        <f t="shared" si="4"/>
        <v>#DIV/0!</v>
      </c>
    </row>
    <row r="55" spans="1:8" ht="15" x14ac:dyDescent="0.25">
      <c r="A55" s="33" t="s">
        <v>92</v>
      </c>
      <c r="B55" s="4" t="s">
        <v>93</v>
      </c>
      <c r="C55" s="5">
        <v>240643.98</v>
      </c>
      <c r="D55" s="5">
        <v>268000</v>
      </c>
      <c r="E55" s="5">
        <v>0</v>
      </c>
      <c r="F55" s="84">
        <v>284000</v>
      </c>
      <c r="G55" s="179">
        <v>284000</v>
      </c>
      <c r="H55" s="46">
        <f t="shared" si="4"/>
        <v>89.792529850746277</v>
      </c>
    </row>
    <row r="56" spans="1:8" ht="15" x14ac:dyDescent="0.25">
      <c r="A56" s="33" t="s">
        <v>94</v>
      </c>
      <c r="B56" s="4" t="s">
        <v>95</v>
      </c>
      <c r="C56" s="5">
        <v>8852.61</v>
      </c>
      <c r="D56" s="5">
        <v>10000</v>
      </c>
      <c r="E56" s="5">
        <v>0</v>
      </c>
      <c r="F56" s="84">
        <v>20000</v>
      </c>
      <c r="G56" s="179">
        <v>20000</v>
      </c>
      <c r="H56" s="46">
        <f t="shared" si="4"/>
        <v>88.526100000000014</v>
      </c>
    </row>
    <row r="57" spans="1:8" ht="15" x14ac:dyDescent="0.25">
      <c r="A57" s="33" t="s">
        <v>96</v>
      </c>
      <c r="B57" s="4" t="s">
        <v>97</v>
      </c>
      <c r="C57" s="5">
        <v>0</v>
      </c>
      <c r="D57" s="5">
        <v>0</v>
      </c>
      <c r="E57" s="5">
        <v>0</v>
      </c>
      <c r="F57" s="84">
        <v>0</v>
      </c>
      <c r="G57" s="179">
        <v>0</v>
      </c>
      <c r="H57" s="46" t="e">
        <f t="shared" si="4"/>
        <v>#DIV/0!</v>
      </c>
    </row>
    <row r="58" spans="1:8" ht="15" x14ac:dyDescent="0.25">
      <c r="A58" s="33" t="s">
        <v>98</v>
      </c>
      <c r="B58" s="4" t="s">
        <v>99</v>
      </c>
      <c r="C58" s="5">
        <v>0</v>
      </c>
      <c r="D58" s="5">
        <v>0</v>
      </c>
      <c r="E58" s="5">
        <v>0</v>
      </c>
      <c r="F58" s="84">
        <v>0</v>
      </c>
      <c r="G58" s="179">
        <v>0</v>
      </c>
      <c r="H58" s="46" t="e">
        <f t="shared" si="4"/>
        <v>#DIV/0!</v>
      </c>
    </row>
    <row r="59" spans="1:8" ht="15" x14ac:dyDescent="0.25">
      <c r="A59" s="33" t="s">
        <v>100</v>
      </c>
      <c r="B59" s="4" t="s">
        <v>101</v>
      </c>
      <c r="C59" s="5">
        <v>0</v>
      </c>
      <c r="D59" s="5">
        <v>0</v>
      </c>
      <c r="E59" s="5">
        <v>0</v>
      </c>
      <c r="F59" s="84">
        <v>0</v>
      </c>
      <c r="G59" s="179">
        <v>0</v>
      </c>
      <c r="H59" s="46" t="e">
        <f t="shared" si="4"/>
        <v>#DIV/0!</v>
      </c>
    </row>
    <row r="60" spans="1:8" ht="15" x14ac:dyDescent="0.25">
      <c r="A60" s="33" t="s">
        <v>102</v>
      </c>
      <c r="B60" s="4" t="s">
        <v>103</v>
      </c>
      <c r="C60" s="5">
        <v>0</v>
      </c>
      <c r="D60" s="5">
        <v>0</v>
      </c>
      <c r="E60" s="5">
        <v>0</v>
      </c>
      <c r="F60" s="84">
        <v>0</v>
      </c>
      <c r="G60" s="179">
        <v>0</v>
      </c>
      <c r="H60" s="46" t="e">
        <f t="shared" si="4"/>
        <v>#DIV/0!</v>
      </c>
    </row>
    <row r="61" spans="1:8" ht="15" x14ac:dyDescent="0.25">
      <c r="A61" s="33" t="s">
        <v>104</v>
      </c>
      <c r="B61" s="4" t="s">
        <v>105</v>
      </c>
      <c r="C61" s="5">
        <v>0</v>
      </c>
      <c r="D61" s="5">
        <v>0</v>
      </c>
      <c r="E61" s="5">
        <v>0</v>
      </c>
      <c r="F61" s="84">
        <v>0</v>
      </c>
      <c r="G61" s="179">
        <v>0</v>
      </c>
      <c r="H61" s="46" t="e">
        <f t="shared" si="4"/>
        <v>#DIV/0!</v>
      </c>
    </row>
    <row r="62" spans="1:8" ht="15" x14ac:dyDescent="0.25">
      <c r="A62" s="33" t="s">
        <v>96</v>
      </c>
      <c r="B62" s="4" t="s">
        <v>97</v>
      </c>
      <c r="C62" s="5">
        <v>0</v>
      </c>
      <c r="D62" s="5">
        <v>0</v>
      </c>
      <c r="E62" s="5">
        <v>0</v>
      </c>
      <c r="F62" s="84">
        <v>0</v>
      </c>
      <c r="G62" s="179">
        <v>0</v>
      </c>
      <c r="H62" s="46" t="e">
        <f t="shared" si="4"/>
        <v>#DIV/0!</v>
      </c>
    </row>
    <row r="63" spans="1:8" ht="15" x14ac:dyDescent="0.25">
      <c r="A63" s="33" t="s">
        <v>98</v>
      </c>
      <c r="B63" s="4" t="s">
        <v>99</v>
      </c>
      <c r="C63" s="5">
        <v>0</v>
      </c>
      <c r="D63" s="5">
        <v>0</v>
      </c>
      <c r="E63" s="5">
        <v>0</v>
      </c>
      <c r="F63" s="84">
        <v>0</v>
      </c>
      <c r="G63" s="179">
        <v>0</v>
      </c>
      <c r="H63" s="46" t="e">
        <f t="shared" si="4"/>
        <v>#DIV/0!</v>
      </c>
    </row>
    <row r="64" spans="1:8" ht="15" x14ac:dyDescent="0.25">
      <c r="A64" s="33" t="s">
        <v>106</v>
      </c>
      <c r="B64" s="4" t="s">
        <v>107</v>
      </c>
      <c r="C64" s="5">
        <v>36375</v>
      </c>
      <c r="D64" s="5">
        <v>40000</v>
      </c>
      <c r="E64" s="5">
        <v>0</v>
      </c>
      <c r="F64" s="84">
        <v>78000</v>
      </c>
      <c r="G64" s="179">
        <v>78000</v>
      </c>
      <c r="H64" s="46">
        <f t="shared" si="4"/>
        <v>90.9375</v>
      </c>
    </row>
    <row r="65" spans="1:8" ht="15" x14ac:dyDescent="0.25">
      <c r="A65" s="33" t="s">
        <v>108</v>
      </c>
      <c r="B65" s="4" t="s">
        <v>109</v>
      </c>
      <c r="C65" s="5"/>
      <c r="D65" s="61">
        <v>0</v>
      </c>
      <c r="E65" s="5">
        <v>0</v>
      </c>
      <c r="F65" s="93"/>
      <c r="G65" s="179"/>
      <c r="H65" s="46" t="e">
        <f>C65/#REF!*100</f>
        <v>#REF!</v>
      </c>
    </row>
    <row r="66" spans="1:8" ht="15" x14ac:dyDescent="0.25">
      <c r="A66" s="4"/>
      <c r="B66" s="4"/>
      <c r="C66" s="5"/>
      <c r="D66" s="5"/>
      <c r="E66" s="81"/>
      <c r="F66" s="90"/>
      <c r="G66" s="175"/>
      <c r="H66" s="59"/>
    </row>
    <row r="67" spans="1:8" ht="15.75" thickBot="1" x14ac:dyDescent="0.3">
      <c r="A67" s="40">
        <v>20</v>
      </c>
      <c r="B67" s="12" t="str">
        <f>+B45</f>
        <v>FAGPOLITISK ARBEID</v>
      </c>
      <c r="C67" s="13">
        <f>SUM(C49:C66)</f>
        <v>397377.72</v>
      </c>
      <c r="D67" s="13">
        <f>SUM(D49:D66)</f>
        <v>441500</v>
      </c>
      <c r="E67" s="63">
        <f>SUM(E49:E66)</f>
        <v>0</v>
      </c>
      <c r="F67" s="91">
        <f>SUM(F49:F66)</f>
        <v>636000</v>
      </c>
      <c r="G67" s="182">
        <f>SUM(G49:G66)</f>
        <v>636000</v>
      </c>
      <c r="H67" s="60">
        <f>C67/D67*100</f>
        <v>90.006278595696486</v>
      </c>
    </row>
    <row r="68" spans="1:8" ht="15" x14ac:dyDescent="0.25">
      <c r="A68" s="4"/>
      <c r="B68" s="4"/>
      <c r="C68" s="30"/>
      <c r="D68" s="5"/>
      <c r="E68" s="5"/>
      <c r="F68" s="84"/>
      <c r="G68" s="183"/>
      <c r="H68" s="11"/>
    </row>
    <row r="69" spans="1:8" ht="15" x14ac:dyDescent="0.25">
      <c r="A69" s="34" t="s">
        <v>40</v>
      </c>
      <c r="B69" s="18" t="s">
        <v>110</v>
      </c>
      <c r="C69" s="76"/>
      <c r="D69" s="24"/>
      <c r="E69" s="24"/>
      <c r="F69" s="101"/>
      <c r="G69" s="180"/>
      <c r="H69" s="18"/>
    </row>
    <row r="70" spans="1:8" ht="15" x14ac:dyDescent="0.25">
      <c r="A70" s="20"/>
      <c r="B70" s="20"/>
      <c r="C70" s="70" t="s">
        <v>17</v>
      </c>
      <c r="D70" s="48" t="s">
        <v>32</v>
      </c>
      <c r="E70" s="21" t="str">
        <f t="shared" ref="E70:G71" si="5">E46</f>
        <v>Kostnader pr</v>
      </c>
      <c r="F70" s="103" t="str">
        <f t="shared" si="5"/>
        <v>foreløpig budsjett</v>
      </c>
      <c r="G70" s="180" t="str">
        <f t="shared" si="5"/>
        <v xml:space="preserve"> Budsjett</v>
      </c>
      <c r="H70" s="20" t="str">
        <f>+H7</f>
        <v>Forbruks % av</v>
      </c>
    </row>
    <row r="71" spans="1:8" ht="15" x14ac:dyDescent="0.25">
      <c r="A71" s="8" t="s">
        <v>53</v>
      </c>
      <c r="B71" s="8" t="s">
        <v>34</v>
      </c>
      <c r="C71" s="72">
        <f>C25</f>
        <v>45291</v>
      </c>
      <c r="D71" s="25" t="str">
        <f>D47</f>
        <v>2023</v>
      </c>
      <c r="E71" s="25" t="str">
        <f t="shared" si="5"/>
        <v>Oktober</v>
      </c>
      <c r="F71" s="102" t="str">
        <f t="shared" si="5"/>
        <v>2024</v>
      </c>
      <c r="G71" s="184" t="str">
        <f t="shared" si="5"/>
        <v>2024</v>
      </c>
      <c r="H71" s="8" t="str">
        <f>+H8</f>
        <v xml:space="preserve"> budsjett 2023</v>
      </c>
    </row>
    <row r="72" spans="1:8" ht="15" x14ac:dyDescent="0.25">
      <c r="A72" s="26"/>
      <c r="B72" s="26"/>
      <c r="C72" s="55"/>
      <c r="D72" s="58"/>
      <c r="E72" s="58"/>
      <c r="F72" s="94"/>
      <c r="G72" s="175"/>
      <c r="H72" s="26"/>
    </row>
    <row r="73" spans="1:8" ht="15" x14ac:dyDescent="0.25">
      <c r="A73" s="33" t="s">
        <v>111</v>
      </c>
      <c r="B73" s="23" t="s">
        <v>112</v>
      </c>
      <c r="C73" s="30"/>
      <c r="D73" s="5"/>
      <c r="E73" s="5"/>
      <c r="F73" s="84"/>
      <c r="G73" s="179"/>
      <c r="H73" s="46" t="e">
        <f>C73/#REF!*100</f>
        <v>#REF!</v>
      </c>
    </row>
    <row r="74" spans="1:8" ht="15" x14ac:dyDescent="0.25">
      <c r="A74" s="33" t="s">
        <v>113</v>
      </c>
      <c r="B74" s="4" t="s">
        <v>114</v>
      </c>
      <c r="C74" s="52">
        <v>1127</v>
      </c>
      <c r="D74" s="52">
        <v>10000</v>
      </c>
      <c r="E74" s="52">
        <v>0</v>
      </c>
      <c r="F74" s="84">
        <v>10000</v>
      </c>
      <c r="G74" s="179">
        <v>10000</v>
      </c>
      <c r="H74" s="46">
        <f t="shared" ref="H74:H89" si="6">C74/D74*100</f>
        <v>11.27</v>
      </c>
    </row>
    <row r="75" spans="1:8" ht="15" x14ac:dyDescent="0.25">
      <c r="A75" s="33" t="s">
        <v>115</v>
      </c>
      <c r="B75" s="4" t="s">
        <v>116</v>
      </c>
      <c r="C75" s="52">
        <v>0</v>
      </c>
      <c r="D75" s="52">
        <v>0</v>
      </c>
      <c r="E75" s="52">
        <v>0</v>
      </c>
      <c r="F75" s="84">
        <v>0</v>
      </c>
      <c r="G75" s="179">
        <v>0</v>
      </c>
      <c r="H75" s="46" t="e">
        <f t="shared" si="6"/>
        <v>#DIV/0!</v>
      </c>
    </row>
    <row r="76" spans="1:8" ht="15" x14ac:dyDescent="0.25">
      <c r="A76" s="33" t="s">
        <v>7</v>
      </c>
      <c r="B76" s="4" t="s">
        <v>117</v>
      </c>
      <c r="C76" s="52">
        <v>0</v>
      </c>
      <c r="D76" s="52">
        <v>0</v>
      </c>
      <c r="E76" s="52">
        <v>0</v>
      </c>
      <c r="F76" s="84">
        <v>0</v>
      </c>
      <c r="G76" s="179">
        <v>0</v>
      </c>
      <c r="H76" s="46" t="e">
        <f t="shared" si="6"/>
        <v>#DIV/0!</v>
      </c>
    </row>
    <row r="77" spans="1:8" ht="15" x14ac:dyDescent="0.25">
      <c r="A77" s="33" t="s">
        <v>118</v>
      </c>
      <c r="B77" s="4" t="s">
        <v>119</v>
      </c>
      <c r="C77" s="52">
        <v>0</v>
      </c>
      <c r="D77" s="52">
        <v>0</v>
      </c>
      <c r="E77" s="52">
        <v>0</v>
      </c>
      <c r="F77" s="84">
        <v>0</v>
      </c>
      <c r="G77" s="179">
        <v>0</v>
      </c>
      <c r="H77" s="46" t="e">
        <f t="shared" si="6"/>
        <v>#DIV/0!</v>
      </c>
    </row>
    <row r="78" spans="1:8" ht="15" x14ac:dyDescent="0.25">
      <c r="A78" s="33" t="s">
        <v>113</v>
      </c>
      <c r="B78" s="4" t="s">
        <v>114</v>
      </c>
      <c r="C78" s="52">
        <v>0</v>
      </c>
      <c r="D78" s="52">
        <v>0</v>
      </c>
      <c r="E78" s="52">
        <v>0</v>
      </c>
      <c r="F78" s="84">
        <v>0</v>
      </c>
      <c r="G78" s="179">
        <v>0</v>
      </c>
      <c r="H78" s="46" t="e">
        <f t="shared" si="6"/>
        <v>#DIV/0!</v>
      </c>
    </row>
    <row r="79" spans="1:8" ht="15" x14ac:dyDescent="0.25">
      <c r="A79" s="33" t="s">
        <v>120</v>
      </c>
      <c r="B79" s="4" t="s">
        <v>121</v>
      </c>
      <c r="C79" s="52">
        <v>368356.12</v>
      </c>
      <c r="D79" s="52">
        <v>400000</v>
      </c>
      <c r="E79" s="52">
        <v>0</v>
      </c>
      <c r="F79" s="84">
        <v>350000</v>
      </c>
      <c r="G79" s="179">
        <v>350000</v>
      </c>
      <c r="H79" s="46">
        <f t="shared" si="6"/>
        <v>92.089029999999994</v>
      </c>
    </row>
    <row r="80" spans="1:8" ht="15" x14ac:dyDescent="0.25">
      <c r="A80" s="33" t="s">
        <v>122</v>
      </c>
      <c r="B80" s="4" t="s">
        <v>123</v>
      </c>
      <c r="C80" s="5"/>
      <c r="D80" s="5"/>
      <c r="E80" s="52">
        <v>0</v>
      </c>
      <c r="F80" s="84"/>
      <c r="G80" s="179"/>
      <c r="H80" s="46" t="e">
        <f t="shared" si="6"/>
        <v>#DIV/0!</v>
      </c>
    </row>
    <row r="81" spans="1:8" ht="15" x14ac:dyDescent="0.25">
      <c r="A81" s="33" t="s">
        <v>124</v>
      </c>
      <c r="B81" s="4" t="s">
        <v>125</v>
      </c>
      <c r="C81" s="5"/>
      <c r="D81" s="5"/>
      <c r="E81" s="52">
        <v>0</v>
      </c>
      <c r="F81" s="84"/>
      <c r="G81" s="179"/>
      <c r="H81" s="46" t="e">
        <f t="shared" si="6"/>
        <v>#DIV/0!</v>
      </c>
    </row>
    <row r="82" spans="1:8" ht="15" x14ac:dyDescent="0.25">
      <c r="A82" s="33" t="s">
        <v>126</v>
      </c>
      <c r="B82" s="4" t="s">
        <v>127</v>
      </c>
      <c r="C82" s="5"/>
      <c r="D82" s="5"/>
      <c r="E82" s="52">
        <v>0</v>
      </c>
      <c r="F82" s="84"/>
      <c r="G82" s="179"/>
      <c r="H82" s="46" t="e">
        <f t="shared" si="6"/>
        <v>#DIV/0!</v>
      </c>
    </row>
    <row r="83" spans="1:8" ht="15" x14ac:dyDescent="0.25">
      <c r="A83" s="33" t="s">
        <v>128</v>
      </c>
      <c r="B83" s="4" t="s">
        <v>129</v>
      </c>
      <c r="C83" s="5"/>
      <c r="D83" s="5"/>
      <c r="E83" s="52">
        <v>0</v>
      </c>
      <c r="F83" s="84"/>
      <c r="G83" s="179"/>
      <c r="H83" s="46" t="e">
        <f t="shared" si="6"/>
        <v>#DIV/0!</v>
      </c>
    </row>
    <row r="84" spans="1:8" ht="15" x14ac:dyDescent="0.25">
      <c r="A84" s="33" t="s">
        <v>130</v>
      </c>
      <c r="B84" s="4" t="s">
        <v>131</v>
      </c>
      <c r="C84" s="5"/>
      <c r="D84" s="5"/>
      <c r="E84" s="52">
        <v>0</v>
      </c>
      <c r="F84" s="84"/>
      <c r="G84" s="179"/>
      <c r="H84" s="46" t="e">
        <f t="shared" si="6"/>
        <v>#DIV/0!</v>
      </c>
    </row>
    <row r="85" spans="1:8" ht="15" x14ac:dyDescent="0.25">
      <c r="A85" s="22">
        <v>3070</v>
      </c>
      <c r="B85" s="4" t="s">
        <v>132</v>
      </c>
      <c r="C85" s="5"/>
      <c r="D85" s="5"/>
      <c r="E85" s="52">
        <v>0</v>
      </c>
      <c r="F85" s="84"/>
      <c r="G85" s="179"/>
      <c r="H85" s="46" t="e">
        <f t="shared" si="6"/>
        <v>#DIV/0!</v>
      </c>
    </row>
    <row r="86" spans="1:8" ht="15" x14ac:dyDescent="0.25">
      <c r="A86" s="22">
        <v>3071</v>
      </c>
      <c r="B86" s="4" t="s">
        <v>133</v>
      </c>
      <c r="C86" s="5"/>
      <c r="D86" s="5"/>
      <c r="E86" s="52">
        <v>0</v>
      </c>
      <c r="F86" s="84"/>
      <c r="G86" s="179"/>
      <c r="H86" s="46" t="e">
        <f t="shared" si="6"/>
        <v>#DIV/0!</v>
      </c>
    </row>
    <row r="87" spans="1:8" ht="15" x14ac:dyDescent="0.25">
      <c r="A87" s="33" t="s">
        <v>134</v>
      </c>
      <c r="B87" s="4" t="s">
        <v>135</v>
      </c>
      <c r="C87" s="5"/>
      <c r="D87" s="5"/>
      <c r="E87" s="52">
        <v>0</v>
      </c>
      <c r="F87" s="84"/>
      <c r="G87" s="179"/>
      <c r="H87" s="46" t="e">
        <f t="shared" si="6"/>
        <v>#DIV/0!</v>
      </c>
    </row>
    <row r="88" spans="1:8" ht="15" x14ac:dyDescent="0.25">
      <c r="A88" s="33" t="s">
        <v>136</v>
      </c>
      <c r="B88" s="4" t="s">
        <v>137</v>
      </c>
      <c r="C88" s="5"/>
      <c r="D88" s="5"/>
      <c r="E88" s="52">
        <v>0</v>
      </c>
      <c r="F88" s="84"/>
      <c r="G88" s="179"/>
      <c r="H88" s="46" t="e">
        <f t="shared" si="6"/>
        <v>#DIV/0!</v>
      </c>
    </row>
    <row r="89" spans="1:8" ht="15" x14ac:dyDescent="0.25">
      <c r="A89" s="22">
        <v>3080</v>
      </c>
      <c r="B89" s="4" t="s">
        <v>138</v>
      </c>
      <c r="C89" s="5"/>
      <c r="D89" s="5"/>
      <c r="E89" s="52">
        <v>0</v>
      </c>
      <c r="F89" s="84"/>
      <c r="G89" s="179"/>
      <c r="H89" s="46" t="e">
        <f t="shared" si="6"/>
        <v>#DIV/0!</v>
      </c>
    </row>
    <row r="90" spans="1:8" ht="15" x14ac:dyDescent="0.25">
      <c r="A90" s="45"/>
      <c r="B90" s="27"/>
      <c r="C90" s="5"/>
      <c r="D90" s="5"/>
      <c r="E90" s="82"/>
      <c r="F90" s="90"/>
      <c r="G90" s="175"/>
      <c r="H90" s="59"/>
    </row>
    <row r="91" spans="1:8" ht="15.75" thickBot="1" x14ac:dyDescent="0.3">
      <c r="A91" s="40">
        <v>30</v>
      </c>
      <c r="B91" s="12" t="str">
        <f>+B69</f>
        <v>YRKESFAGLIG ARBEID</v>
      </c>
      <c r="C91" s="13">
        <f>SUM(C73:C89)</f>
        <v>369483.12</v>
      </c>
      <c r="D91" s="13">
        <f>SUM(D74:D90)</f>
        <v>410000</v>
      </c>
      <c r="E91" s="63">
        <f>SUM(E74:E90)</f>
        <v>0</v>
      </c>
      <c r="F91" s="91">
        <f>SUM(F74:F90)</f>
        <v>360000</v>
      </c>
      <c r="G91" s="182">
        <f>SUM(G74:G90)</f>
        <v>360000</v>
      </c>
      <c r="H91" s="60">
        <f>C91/D91*100</f>
        <v>90.117834146341451</v>
      </c>
    </row>
    <row r="92" spans="1:8" ht="15" x14ac:dyDescent="0.25">
      <c r="A92" s="4"/>
      <c r="B92" s="4"/>
      <c r="C92" s="30"/>
      <c r="D92" s="5"/>
      <c r="E92" s="5"/>
      <c r="F92" s="84"/>
      <c r="G92" s="183"/>
      <c r="H92" s="4"/>
    </row>
    <row r="93" spans="1:8" ht="15" x14ac:dyDescent="0.25">
      <c r="A93" s="34" t="s">
        <v>42</v>
      </c>
      <c r="B93" s="18" t="s">
        <v>139</v>
      </c>
      <c r="C93" s="76"/>
      <c r="D93" s="24"/>
      <c r="E93" s="24"/>
      <c r="F93" s="101"/>
      <c r="G93" s="180"/>
      <c r="H93" s="18"/>
    </row>
    <row r="94" spans="1:8" ht="15" x14ac:dyDescent="0.25">
      <c r="A94" s="20"/>
      <c r="B94" s="20"/>
      <c r="C94" s="70" t="s">
        <v>17</v>
      </c>
      <c r="D94" s="48" t="s">
        <v>32</v>
      </c>
      <c r="E94" s="21" t="str">
        <f t="shared" ref="E94:G95" si="7">E70</f>
        <v>Kostnader pr</v>
      </c>
      <c r="F94" s="103" t="str">
        <f t="shared" si="7"/>
        <v>foreløpig budsjett</v>
      </c>
      <c r="G94" s="180" t="str">
        <f t="shared" si="7"/>
        <v xml:space="preserve"> Budsjett</v>
      </c>
      <c r="H94" s="20" t="str">
        <f>+H7</f>
        <v>Forbruks % av</v>
      </c>
    </row>
    <row r="95" spans="1:8" ht="15" x14ac:dyDescent="0.25">
      <c r="A95" s="8" t="s">
        <v>53</v>
      </c>
      <c r="B95" s="8" t="s">
        <v>34</v>
      </c>
      <c r="C95" s="72">
        <f>C71</f>
        <v>45291</v>
      </c>
      <c r="D95" s="29" t="str">
        <f>D71</f>
        <v>2023</v>
      </c>
      <c r="E95" s="29" t="str">
        <f t="shared" si="7"/>
        <v>Oktober</v>
      </c>
      <c r="F95" s="102" t="str">
        <f t="shared" si="7"/>
        <v>2024</v>
      </c>
      <c r="G95" s="180" t="str">
        <f t="shared" si="7"/>
        <v>2024</v>
      </c>
      <c r="H95" s="8" t="str">
        <f>+H8</f>
        <v xml:space="preserve"> budsjett 2023</v>
      </c>
    </row>
    <row r="96" spans="1:8" ht="15" x14ac:dyDescent="0.25">
      <c r="A96" s="26"/>
      <c r="B96" s="4"/>
      <c r="C96" s="30"/>
      <c r="D96" s="5"/>
      <c r="E96" s="5"/>
      <c r="F96" s="84"/>
      <c r="G96" s="175"/>
      <c r="H96" s="22"/>
    </row>
    <row r="97" spans="1:8" ht="15" x14ac:dyDescent="0.25">
      <c r="A97" s="33" t="s">
        <v>140</v>
      </c>
      <c r="B97" s="23" t="s">
        <v>141</v>
      </c>
      <c r="C97" s="5">
        <v>167623.95000000001</v>
      </c>
      <c r="D97" s="5">
        <v>170000</v>
      </c>
      <c r="E97" s="5">
        <v>0</v>
      </c>
      <c r="F97" s="84">
        <v>200000</v>
      </c>
      <c r="G97" s="179">
        <v>200000</v>
      </c>
      <c r="H97" s="46">
        <f>C97/D97*100</f>
        <v>98.602323529411777</v>
      </c>
    </row>
    <row r="98" spans="1:8" ht="15" x14ac:dyDescent="0.25">
      <c r="A98" s="33" t="s">
        <v>142</v>
      </c>
      <c r="B98" s="4" t="s">
        <v>143</v>
      </c>
      <c r="C98" s="5">
        <v>0</v>
      </c>
      <c r="D98" s="5">
        <v>0</v>
      </c>
      <c r="E98" s="5">
        <v>0</v>
      </c>
      <c r="F98" s="84">
        <v>0</v>
      </c>
      <c r="G98" s="179">
        <v>0</v>
      </c>
      <c r="H98" s="46" t="e">
        <f>C98/D98*100</f>
        <v>#DIV/0!</v>
      </c>
    </row>
    <row r="99" spans="1:8" ht="15" x14ac:dyDescent="0.25">
      <c r="A99" s="33" t="s">
        <v>144</v>
      </c>
      <c r="B99" s="4" t="s">
        <v>145</v>
      </c>
      <c r="C99" s="5">
        <v>110115.96</v>
      </c>
      <c r="D99" s="5">
        <v>343000</v>
      </c>
      <c r="E99" s="5">
        <v>0</v>
      </c>
      <c r="F99" s="84">
        <v>201000</v>
      </c>
      <c r="G99" s="179">
        <v>201000</v>
      </c>
      <c r="H99" s="46">
        <f>C99/D99*100</f>
        <v>32.103778425655975</v>
      </c>
    </row>
    <row r="100" spans="1:8" ht="15" x14ac:dyDescent="0.25">
      <c r="A100" s="33" t="s">
        <v>146</v>
      </c>
      <c r="B100" s="4" t="s">
        <v>147</v>
      </c>
      <c r="C100" s="5">
        <v>501344</v>
      </c>
      <c r="D100" s="5">
        <v>700000</v>
      </c>
      <c r="E100" s="5">
        <v>0</v>
      </c>
      <c r="F100" s="84">
        <v>800000</v>
      </c>
      <c r="G100" s="179">
        <v>800000</v>
      </c>
      <c r="H100" s="46">
        <f>C100/D100*100</f>
        <v>71.620571428571438</v>
      </c>
    </row>
    <row r="101" spans="1:8" ht="15" x14ac:dyDescent="0.25">
      <c r="A101" s="4"/>
      <c r="B101" s="4"/>
      <c r="C101" s="5"/>
      <c r="D101" s="5"/>
      <c r="E101" s="81"/>
      <c r="F101" s="90"/>
      <c r="G101" s="175"/>
      <c r="H101" s="59"/>
    </row>
    <row r="102" spans="1:8" ht="15.75" thickBot="1" x14ac:dyDescent="0.3">
      <c r="A102" s="40">
        <v>40</v>
      </c>
      <c r="B102" s="12" t="str">
        <f>+B93</f>
        <v>ORGANISASJON OG INFORMASJON</v>
      </c>
      <c r="C102" s="13">
        <f>SUM(C97:C100)</f>
        <v>779083.91</v>
      </c>
      <c r="D102" s="13">
        <f>SUM(D97:D101)</f>
        <v>1213000</v>
      </c>
      <c r="E102" s="63">
        <f>SUM(E97:E101)</f>
        <v>0</v>
      </c>
      <c r="F102" s="91">
        <f>SUM(F97:F101)</f>
        <v>1201000</v>
      </c>
      <c r="G102" s="182">
        <f>SUM(G97:G101)</f>
        <v>1201000</v>
      </c>
      <c r="H102" s="60">
        <f>C102/D102*100</f>
        <v>64.227857378400671</v>
      </c>
    </row>
    <row r="103" spans="1:8" ht="15" x14ac:dyDescent="0.25">
      <c r="A103" s="4"/>
      <c r="B103" s="4"/>
      <c r="C103" s="30"/>
      <c r="D103" s="5"/>
      <c r="E103" s="5"/>
      <c r="F103" s="84"/>
      <c r="G103" s="183"/>
      <c r="H103" s="4"/>
    </row>
    <row r="104" spans="1:8" ht="15" x14ac:dyDescent="0.25">
      <c r="A104" s="34" t="s">
        <v>44</v>
      </c>
      <c r="B104" s="18" t="s">
        <v>148</v>
      </c>
      <c r="C104" s="76"/>
      <c r="D104" s="24"/>
      <c r="E104" s="24"/>
      <c r="F104" s="101"/>
      <c r="G104" s="180"/>
      <c r="H104" s="18"/>
    </row>
    <row r="105" spans="1:8" ht="15" x14ac:dyDescent="0.25">
      <c r="A105" s="20"/>
      <c r="B105" s="20"/>
      <c r="C105" s="70" t="s">
        <v>17</v>
      </c>
      <c r="D105" s="48" t="s">
        <v>32</v>
      </c>
      <c r="E105" s="21" t="str">
        <f t="shared" ref="E105:G106" si="8">E94</f>
        <v>Kostnader pr</v>
      </c>
      <c r="F105" s="103" t="str">
        <f t="shared" si="8"/>
        <v>foreløpig budsjett</v>
      </c>
      <c r="G105" s="180" t="str">
        <f t="shared" si="8"/>
        <v xml:space="preserve"> Budsjett</v>
      </c>
      <c r="H105" s="20" t="str">
        <f>+H7</f>
        <v>Forbruks % av</v>
      </c>
    </row>
    <row r="106" spans="1:8" ht="15" x14ac:dyDescent="0.25">
      <c r="A106" s="8" t="s">
        <v>53</v>
      </c>
      <c r="B106" s="8" t="s">
        <v>34</v>
      </c>
      <c r="C106" s="72">
        <f>C95</f>
        <v>45291</v>
      </c>
      <c r="D106" s="29" t="str">
        <f>D95</f>
        <v>2023</v>
      </c>
      <c r="E106" s="29" t="str">
        <f t="shared" si="8"/>
        <v>Oktober</v>
      </c>
      <c r="F106" s="102" t="str">
        <f t="shared" si="8"/>
        <v>2024</v>
      </c>
      <c r="G106" s="180" t="str">
        <f t="shared" si="8"/>
        <v>2024</v>
      </c>
      <c r="H106" s="8" t="str">
        <f>+H8</f>
        <v xml:space="preserve"> budsjett 2023</v>
      </c>
    </row>
    <row r="107" spans="1:8" ht="15" x14ac:dyDescent="0.25">
      <c r="A107" s="4"/>
      <c r="B107" s="4"/>
      <c r="C107" s="5"/>
      <c r="D107" s="4"/>
      <c r="E107" s="4"/>
      <c r="F107" s="95"/>
      <c r="G107" s="175"/>
      <c r="H107" s="4"/>
    </row>
    <row r="108" spans="1:8" ht="15" x14ac:dyDescent="0.25">
      <c r="A108" s="22">
        <v>5010</v>
      </c>
      <c r="B108" s="4" t="s">
        <v>149</v>
      </c>
      <c r="C108" s="5">
        <v>8907.8799999999992</v>
      </c>
      <c r="D108" s="5">
        <v>0</v>
      </c>
      <c r="E108" s="5">
        <v>0</v>
      </c>
      <c r="F108" s="84">
        <v>450000</v>
      </c>
      <c r="G108" s="179">
        <v>450000</v>
      </c>
      <c r="H108" s="46">
        <v>0</v>
      </c>
    </row>
    <row r="109" spans="1:8" ht="15" x14ac:dyDescent="0.25">
      <c r="A109" s="22">
        <v>5015</v>
      </c>
      <c r="B109" s="4" t="s">
        <v>150</v>
      </c>
      <c r="C109" s="5">
        <v>0</v>
      </c>
      <c r="D109" s="5">
        <v>0</v>
      </c>
      <c r="E109" s="5">
        <v>0</v>
      </c>
      <c r="F109" s="84">
        <v>0</v>
      </c>
      <c r="G109" s="179">
        <v>0</v>
      </c>
      <c r="H109" s="46">
        <v>0</v>
      </c>
    </row>
    <row r="110" spans="1:8" ht="15" x14ac:dyDescent="0.25">
      <c r="A110" s="22">
        <v>5016</v>
      </c>
      <c r="B110" s="4" t="s">
        <v>151</v>
      </c>
      <c r="C110" s="5">
        <v>0</v>
      </c>
      <c r="D110" s="5">
        <v>0</v>
      </c>
      <c r="E110" s="5">
        <v>0</v>
      </c>
      <c r="F110" s="84">
        <v>0</v>
      </c>
      <c r="G110" s="179">
        <v>0</v>
      </c>
      <c r="H110" s="46" t="e">
        <f t="shared" ref="H110:H117" si="9">C110/D110*100</f>
        <v>#DIV/0!</v>
      </c>
    </row>
    <row r="111" spans="1:8" ht="15" x14ac:dyDescent="0.25">
      <c r="A111" s="22">
        <v>5020</v>
      </c>
      <c r="B111" s="4" t="s">
        <v>152</v>
      </c>
      <c r="C111" s="5">
        <v>23359.86</v>
      </c>
      <c r="D111" s="5">
        <v>24700</v>
      </c>
      <c r="E111" s="5">
        <v>0</v>
      </c>
      <c r="F111" s="84">
        <v>334250</v>
      </c>
      <c r="G111" s="179">
        <v>334250</v>
      </c>
      <c r="H111" s="46">
        <f t="shared" si="9"/>
        <v>94.574331983805678</v>
      </c>
    </row>
    <row r="112" spans="1:8" ht="15" x14ac:dyDescent="0.25">
      <c r="A112" s="33" t="s">
        <v>153</v>
      </c>
      <c r="B112" s="4" t="s">
        <v>154</v>
      </c>
      <c r="C112" s="5">
        <v>498483.71</v>
      </c>
      <c r="D112" s="5">
        <v>478400</v>
      </c>
      <c r="E112" s="5">
        <v>0</v>
      </c>
      <c r="F112" s="84">
        <v>392500</v>
      </c>
      <c r="G112" s="179">
        <v>392500</v>
      </c>
      <c r="H112" s="46">
        <f t="shared" si="9"/>
        <v>104.19809991638796</v>
      </c>
    </row>
    <row r="113" spans="1:8" ht="15" x14ac:dyDescent="0.25">
      <c r="A113" s="33" t="s">
        <v>155</v>
      </c>
      <c r="B113" s="4" t="s">
        <v>156</v>
      </c>
      <c r="C113" s="5">
        <v>0</v>
      </c>
      <c r="D113" s="5">
        <v>65250</v>
      </c>
      <c r="E113" s="5">
        <v>0</v>
      </c>
      <c r="F113" s="84">
        <v>92000</v>
      </c>
      <c r="G113" s="179">
        <v>92000</v>
      </c>
      <c r="H113" s="46">
        <f t="shared" si="9"/>
        <v>0</v>
      </c>
    </row>
    <row r="114" spans="1:8" ht="15" x14ac:dyDescent="0.25">
      <c r="A114" s="33" t="s">
        <v>157</v>
      </c>
      <c r="B114" s="4" t="s">
        <v>158</v>
      </c>
      <c r="C114" s="5">
        <v>133413.54999999999</v>
      </c>
      <c r="D114" s="5">
        <v>201250</v>
      </c>
      <c r="E114" s="5">
        <v>0</v>
      </c>
      <c r="F114" s="84">
        <v>212350</v>
      </c>
      <c r="G114" s="179">
        <v>212350</v>
      </c>
      <c r="H114" s="46">
        <f t="shared" si="9"/>
        <v>66.292447204968937</v>
      </c>
    </row>
    <row r="115" spans="1:8" ht="15" x14ac:dyDescent="0.25">
      <c r="A115" s="33" t="s">
        <v>159</v>
      </c>
      <c r="B115" s="4" t="s">
        <v>160</v>
      </c>
      <c r="C115" s="5">
        <v>0</v>
      </c>
      <c r="D115" s="5">
        <v>0</v>
      </c>
      <c r="E115" s="5">
        <v>0</v>
      </c>
      <c r="F115" s="84">
        <v>0</v>
      </c>
      <c r="G115" s="179">
        <v>0</v>
      </c>
      <c r="H115" s="46" t="e">
        <f t="shared" si="9"/>
        <v>#DIV/0!</v>
      </c>
    </row>
    <row r="116" spans="1:8" ht="15" x14ac:dyDescent="0.25">
      <c r="A116" s="33" t="s">
        <v>161</v>
      </c>
      <c r="B116" s="4" t="s">
        <v>162</v>
      </c>
      <c r="C116" s="5">
        <v>0</v>
      </c>
      <c r="D116" s="5">
        <v>0</v>
      </c>
      <c r="E116" s="5">
        <v>0</v>
      </c>
      <c r="F116" s="84">
        <v>0</v>
      </c>
      <c r="G116" s="179">
        <v>0</v>
      </c>
      <c r="H116" s="46" t="e">
        <f t="shared" si="9"/>
        <v>#DIV/0!</v>
      </c>
    </row>
    <row r="117" spans="1:8" ht="15" x14ac:dyDescent="0.25">
      <c r="A117" s="33" t="s">
        <v>163</v>
      </c>
      <c r="B117" s="4" t="s">
        <v>164</v>
      </c>
      <c r="C117" s="5">
        <v>0</v>
      </c>
      <c r="D117" s="5">
        <v>0</v>
      </c>
      <c r="E117" s="5">
        <v>0</v>
      </c>
      <c r="F117" s="84">
        <v>0</v>
      </c>
      <c r="G117" s="179">
        <v>0</v>
      </c>
      <c r="H117" s="46" t="e">
        <f t="shared" si="9"/>
        <v>#DIV/0!</v>
      </c>
    </row>
    <row r="118" spans="1:8" ht="15" x14ac:dyDescent="0.25">
      <c r="A118" s="33" t="s">
        <v>165</v>
      </c>
      <c r="B118" s="4" t="s">
        <v>166</v>
      </c>
      <c r="C118" s="5">
        <v>4639.5</v>
      </c>
      <c r="D118" s="5">
        <v>0</v>
      </c>
      <c r="E118" s="5">
        <v>0</v>
      </c>
      <c r="F118" s="84">
        <v>207500</v>
      </c>
      <c r="G118" s="179">
        <v>207500</v>
      </c>
      <c r="H118" s="46">
        <v>0</v>
      </c>
    </row>
    <row r="119" spans="1:8" ht="15" x14ac:dyDescent="0.25">
      <c r="A119" s="33" t="s">
        <v>167</v>
      </c>
      <c r="B119" s="4" t="s">
        <v>168</v>
      </c>
      <c r="C119" s="5">
        <v>292106.33</v>
      </c>
      <c r="D119" s="5">
        <v>213380</v>
      </c>
      <c r="E119" s="5">
        <v>0</v>
      </c>
      <c r="F119" s="84">
        <v>422930</v>
      </c>
      <c r="G119" s="179">
        <v>422930</v>
      </c>
      <c r="H119" s="46">
        <f t="shared" ref="H119:H124" si="10">C119/D119*100</f>
        <v>136.89489642890618</v>
      </c>
    </row>
    <row r="120" spans="1:8" ht="15" x14ac:dyDescent="0.25">
      <c r="A120" s="33" t="s">
        <v>165</v>
      </c>
      <c r="B120" s="4" t="s">
        <v>169</v>
      </c>
      <c r="C120" s="5">
        <v>0</v>
      </c>
      <c r="D120" s="5">
        <v>0</v>
      </c>
      <c r="E120" s="5">
        <v>0</v>
      </c>
      <c r="F120" s="84">
        <v>0</v>
      </c>
      <c r="G120" s="179">
        <v>0</v>
      </c>
      <c r="H120" s="46" t="e">
        <f t="shared" si="10"/>
        <v>#DIV/0!</v>
      </c>
    </row>
    <row r="121" spans="1:8" ht="15" x14ac:dyDescent="0.25">
      <c r="A121" s="33" t="s">
        <v>170</v>
      </c>
      <c r="B121" s="4" t="s">
        <v>171</v>
      </c>
      <c r="C121" s="5">
        <v>0</v>
      </c>
      <c r="D121" s="5">
        <v>0</v>
      </c>
      <c r="E121" s="5">
        <v>0</v>
      </c>
      <c r="F121" s="84">
        <v>0</v>
      </c>
      <c r="G121" s="179">
        <v>0</v>
      </c>
      <c r="H121" s="46" t="e">
        <f t="shared" si="10"/>
        <v>#DIV/0!</v>
      </c>
    </row>
    <row r="122" spans="1:8" ht="15" x14ac:dyDescent="0.25">
      <c r="A122" s="33" t="s">
        <v>172</v>
      </c>
      <c r="B122" s="4" t="s">
        <v>173</v>
      </c>
      <c r="C122" s="5">
        <v>0</v>
      </c>
      <c r="D122" s="5">
        <v>0</v>
      </c>
      <c r="E122" s="5">
        <v>0</v>
      </c>
      <c r="F122" s="84">
        <v>0</v>
      </c>
      <c r="G122" s="179">
        <v>0</v>
      </c>
      <c r="H122" s="46" t="e">
        <f t="shared" si="10"/>
        <v>#DIV/0!</v>
      </c>
    </row>
    <row r="123" spans="1:8" ht="15" x14ac:dyDescent="0.25">
      <c r="A123" s="33" t="s">
        <v>174</v>
      </c>
      <c r="B123" s="4" t="s">
        <v>175</v>
      </c>
      <c r="C123" s="5">
        <v>0</v>
      </c>
      <c r="D123" s="5">
        <v>0</v>
      </c>
      <c r="E123" s="5">
        <v>0</v>
      </c>
      <c r="F123" s="84">
        <v>0</v>
      </c>
      <c r="G123" s="179">
        <v>0</v>
      </c>
      <c r="H123" s="46" t="e">
        <f t="shared" si="10"/>
        <v>#DIV/0!</v>
      </c>
    </row>
    <row r="124" spans="1:8" ht="15" x14ac:dyDescent="0.25">
      <c r="A124" s="33" t="s">
        <v>176</v>
      </c>
      <c r="B124" s="4" t="s">
        <v>177</v>
      </c>
      <c r="C124" s="5">
        <v>0</v>
      </c>
      <c r="D124" s="5">
        <v>0</v>
      </c>
      <c r="E124" s="5">
        <v>0</v>
      </c>
      <c r="F124" s="84">
        <v>0</v>
      </c>
      <c r="G124" s="179">
        <v>0</v>
      </c>
      <c r="H124" s="46" t="e">
        <f t="shared" si="10"/>
        <v>#DIV/0!</v>
      </c>
    </row>
    <row r="125" spans="1:8" ht="15" x14ac:dyDescent="0.25">
      <c r="A125" s="33" t="s">
        <v>178</v>
      </c>
      <c r="B125" s="4" t="s">
        <v>179</v>
      </c>
      <c r="C125" s="5">
        <v>2100</v>
      </c>
      <c r="D125" s="5">
        <v>0</v>
      </c>
      <c r="E125" s="5">
        <v>0</v>
      </c>
      <c r="F125" s="84">
        <v>423000</v>
      </c>
      <c r="G125" s="179">
        <v>423000</v>
      </c>
      <c r="H125" s="46">
        <v>0</v>
      </c>
    </row>
    <row r="126" spans="1:8" ht="15" x14ac:dyDescent="0.25">
      <c r="A126" s="33" t="s">
        <v>180</v>
      </c>
      <c r="B126" s="4" t="s">
        <v>181</v>
      </c>
      <c r="C126" s="5">
        <v>0</v>
      </c>
      <c r="D126" s="67">
        <v>0</v>
      </c>
      <c r="E126" s="5">
        <v>0</v>
      </c>
      <c r="F126" s="96"/>
      <c r="G126" s="179"/>
      <c r="H126" s="46" t="e">
        <f>C126/D126*100</f>
        <v>#DIV/0!</v>
      </c>
    </row>
    <row r="127" spans="1:8" ht="15" x14ac:dyDescent="0.25">
      <c r="A127" s="33" t="s">
        <v>182</v>
      </c>
      <c r="B127" s="4" t="s">
        <v>183</v>
      </c>
      <c r="C127" s="5">
        <v>0</v>
      </c>
      <c r="D127" s="67">
        <v>0</v>
      </c>
      <c r="E127" s="5">
        <v>0</v>
      </c>
      <c r="F127" s="96"/>
      <c r="G127" s="179"/>
      <c r="H127" s="46" t="e">
        <f>C127/D127*100</f>
        <v>#DIV/0!</v>
      </c>
    </row>
    <row r="128" spans="1:8" ht="15" x14ac:dyDescent="0.25">
      <c r="A128" s="4"/>
      <c r="B128" s="4"/>
      <c r="C128" s="5"/>
      <c r="D128" s="5"/>
      <c r="E128" s="81"/>
      <c r="F128" s="90"/>
      <c r="G128" s="175"/>
      <c r="H128" s="59"/>
    </row>
    <row r="129" spans="1:8" ht="15.75" thickBot="1" x14ac:dyDescent="0.3">
      <c r="A129" s="40">
        <v>50</v>
      </c>
      <c r="B129" s="12" t="str">
        <f>+B104</f>
        <v>TILLITSVALGTSKOLERING</v>
      </c>
      <c r="C129" s="13">
        <f>SUM(C108:C128)</f>
        <v>963010.83000000007</v>
      </c>
      <c r="D129" s="13">
        <f>SUM(D108:D128)</f>
        <v>982980</v>
      </c>
      <c r="E129" s="63">
        <f>SUM(E108:E128)</f>
        <v>0</v>
      </c>
      <c r="F129" s="91">
        <f>SUM(F108:F128)</f>
        <v>2534530</v>
      </c>
      <c r="G129" s="182">
        <f>SUM(G108:G128)</f>
        <v>2534530</v>
      </c>
      <c r="H129" s="60">
        <f>C129/D129*100</f>
        <v>97.968506988951972</v>
      </c>
    </row>
    <row r="130" spans="1:8" ht="15" x14ac:dyDescent="0.25">
      <c r="A130" s="4"/>
      <c r="B130" s="4"/>
      <c r="C130" s="30"/>
      <c r="D130" s="5"/>
      <c r="E130" s="5"/>
      <c r="F130" s="84"/>
      <c r="G130" s="183"/>
      <c r="H130" s="11"/>
    </row>
    <row r="131" spans="1:8" ht="15" x14ac:dyDescent="0.25">
      <c r="A131" s="34" t="s">
        <v>46</v>
      </c>
      <c r="B131" s="18" t="s">
        <v>184</v>
      </c>
      <c r="C131" s="75"/>
      <c r="D131" s="19"/>
      <c r="E131" s="19"/>
      <c r="F131" s="105"/>
      <c r="G131" s="176"/>
      <c r="H131" s="17"/>
    </row>
    <row r="132" spans="1:8" ht="15" x14ac:dyDescent="0.25">
      <c r="A132" s="20"/>
      <c r="B132" s="20"/>
      <c r="C132" s="70" t="s">
        <v>17</v>
      </c>
      <c r="D132" s="48" t="s">
        <v>32</v>
      </c>
      <c r="E132" s="21" t="str">
        <f t="shared" ref="E132:G133" si="11">E105</f>
        <v>Kostnader pr</v>
      </c>
      <c r="F132" s="105" t="str">
        <f t="shared" si="11"/>
        <v>foreløpig budsjett</v>
      </c>
      <c r="G132" s="180" t="str">
        <f t="shared" si="11"/>
        <v xml:space="preserve"> Budsjett</v>
      </c>
      <c r="H132" s="20" t="str">
        <f>+H7</f>
        <v>Forbruks % av</v>
      </c>
    </row>
    <row r="133" spans="1:8" ht="15" x14ac:dyDescent="0.25">
      <c r="A133" s="8" t="s">
        <v>53</v>
      </c>
      <c r="B133" s="8" t="s">
        <v>34</v>
      </c>
      <c r="C133" s="72">
        <f>C106</f>
        <v>45291</v>
      </c>
      <c r="D133" s="29" t="str">
        <f>D106</f>
        <v>2023</v>
      </c>
      <c r="E133" s="29" t="str">
        <f t="shared" si="11"/>
        <v>Oktober</v>
      </c>
      <c r="F133" s="105" t="str">
        <f t="shared" si="11"/>
        <v>2024</v>
      </c>
      <c r="G133" s="180" t="str">
        <f t="shared" si="11"/>
        <v>2024</v>
      </c>
      <c r="H133" s="8" t="str">
        <f>+H8</f>
        <v xml:space="preserve"> budsjett 2023</v>
      </c>
    </row>
    <row r="134" spans="1:8" ht="15" x14ac:dyDescent="0.25">
      <c r="A134" s="22"/>
      <c r="B134" s="22"/>
      <c r="C134" s="35"/>
      <c r="D134" s="33"/>
      <c r="E134" s="33"/>
      <c r="F134" s="97"/>
      <c r="G134" s="175"/>
      <c r="H134" s="22"/>
    </row>
    <row r="135" spans="1:8" ht="15" x14ac:dyDescent="0.25">
      <c r="A135" s="33" t="s">
        <v>185</v>
      </c>
      <c r="B135" s="23" t="s">
        <v>186</v>
      </c>
      <c r="C135" s="5">
        <v>38813.18</v>
      </c>
      <c r="D135" s="5">
        <v>113300</v>
      </c>
      <c r="E135" s="5">
        <v>0</v>
      </c>
      <c r="F135" s="84">
        <v>113300</v>
      </c>
      <c r="G135" s="179">
        <v>112900</v>
      </c>
      <c r="H135" s="46">
        <f t="shared" ref="H135:H140" si="12">C135/D135*100</f>
        <v>34.256999117387466</v>
      </c>
    </row>
    <row r="136" spans="1:8" ht="15" x14ac:dyDescent="0.25">
      <c r="A136" s="33" t="s">
        <v>187</v>
      </c>
      <c r="B136" s="23" t="s">
        <v>188</v>
      </c>
      <c r="C136" s="5">
        <v>38507.07</v>
      </c>
      <c r="D136" s="5">
        <v>152700</v>
      </c>
      <c r="E136" s="5">
        <v>0</v>
      </c>
      <c r="F136" s="84">
        <v>152700</v>
      </c>
      <c r="G136" s="179">
        <v>152200</v>
      </c>
      <c r="H136" s="46">
        <f t="shared" si="12"/>
        <v>25.217465618860512</v>
      </c>
    </row>
    <row r="137" spans="1:8" ht="15" x14ac:dyDescent="0.25">
      <c r="A137" s="33" t="s">
        <v>189</v>
      </c>
      <c r="B137" s="23" t="s">
        <v>190</v>
      </c>
      <c r="C137" s="5">
        <v>12200.35</v>
      </c>
      <c r="D137" s="5">
        <v>29350</v>
      </c>
      <c r="E137" s="5">
        <v>0</v>
      </c>
      <c r="F137" s="84">
        <v>29350</v>
      </c>
      <c r="G137" s="179">
        <v>29900</v>
      </c>
      <c r="H137" s="46">
        <f t="shared" si="12"/>
        <v>41.568483816013632</v>
      </c>
    </row>
    <row r="138" spans="1:8" ht="15" x14ac:dyDescent="0.25">
      <c r="A138" s="33" t="s">
        <v>191</v>
      </c>
      <c r="B138" s="23" t="s">
        <v>192</v>
      </c>
      <c r="C138" s="5">
        <v>420</v>
      </c>
      <c r="D138" s="5">
        <v>27600</v>
      </c>
      <c r="E138" s="5">
        <v>0</v>
      </c>
      <c r="F138" s="84">
        <v>27600</v>
      </c>
      <c r="G138" s="179">
        <v>28200</v>
      </c>
      <c r="H138" s="46">
        <f t="shared" si="12"/>
        <v>1.5217391304347827</v>
      </c>
    </row>
    <row r="139" spans="1:8" ht="15" x14ac:dyDescent="0.25">
      <c r="A139" s="33" t="s">
        <v>193</v>
      </c>
      <c r="B139" s="23" t="s">
        <v>194</v>
      </c>
      <c r="C139" s="5">
        <v>116497.94</v>
      </c>
      <c r="D139" s="5">
        <v>190425</v>
      </c>
      <c r="E139" s="5">
        <v>0</v>
      </c>
      <c r="F139" s="84">
        <v>190425</v>
      </c>
      <c r="G139" s="179">
        <v>190525</v>
      </c>
      <c r="H139" s="46">
        <f t="shared" si="12"/>
        <v>61.177860049888409</v>
      </c>
    </row>
    <row r="140" spans="1:8" ht="15" x14ac:dyDescent="0.25">
      <c r="A140" s="33" t="s">
        <v>195</v>
      </c>
      <c r="B140" s="23" t="s">
        <v>196</v>
      </c>
      <c r="C140" s="5">
        <v>28597.02</v>
      </c>
      <c r="D140" s="5">
        <v>63469</v>
      </c>
      <c r="E140" s="5">
        <v>0</v>
      </c>
      <c r="F140" s="84">
        <v>63469</v>
      </c>
      <c r="G140" s="179">
        <v>60669</v>
      </c>
      <c r="H140" s="46">
        <f t="shared" si="12"/>
        <v>45.056673336589512</v>
      </c>
    </row>
    <row r="141" spans="1:8" ht="15" x14ac:dyDescent="0.25">
      <c r="A141" s="33" t="s">
        <v>197</v>
      </c>
      <c r="B141" s="23" t="s">
        <v>198</v>
      </c>
      <c r="C141" s="5">
        <v>0</v>
      </c>
      <c r="D141" s="5">
        <v>0</v>
      </c>
      <c r="E141" s="5">
        <v>0</v>
      </c>
      <c r="F141" s="84">
        <v>3200</v>
      </c>
      <c r="G141" s="179">
        <v>10100</v>
      </c>
      <c r="H141" s="46">
        <v>0</v>
      </c>
    </row>
    <row r="142" spans="1:8" ht="15" x14ac:dyDescent="0.25">
      <c r="A142" s="33" t="s">
        <v>199</v>
      </c>
      <c r="B142" s="23" t="s">
        <v>200</v>
      </c>
      <c r="C142" s="5">
        <v>17525.759999999998</v>
      </c>
      <c r="D142" s="5">
        <v>3200</v>
      </c>
      <c r="E142" s="5">
        <v>0</v>
      </c>
      <c r="F142" s="84">
        <v>18800</v>
      </c>
      <c r="G142" s="179">
        <v>24050</v>
      </c>
      <c r="H142" s="46">
        <f t="shared" ref="H142:H150" si="13">C142/D142*100</f>
        <v>547.67999999999995</v>
      </c>
    </row>
    <row r="143" spans="1:8" ht="15" x14ac:dyDescent="0.25">
      <c r="A143" s="33" t="s">
        <v>201</v>
      </c>
      <c r="B143" s="23" t="s">
        <v>202</v>
      </c>
      <c r="C143" s="5">
        <v>12186.04</v>
      </c>
      <c r="D143" s="5">
        <v>20000</v>
      </c>
      <c r="E143" s="5">
        <v>0</v>
      </c>
      <c r="F143" s="84">
        <v>20000</v>
      </c>
      <c r="G143" s="179">
        <v>20000</v>
      </c>
      <c r="H143" s="46">
        <f t="shared" si="13"/>
        <v>60.930199999999999</v>
      </c>
    </row>
    <row r="144" spans="1:8" ht="15" x14ac:dyDescent="0.25">
      <c r="A144" s="33" t="s">
        <v>204</v>
      </c>
      <c r="B144" s="4" t="s">
        <v>205</v>
      </c>
      <c r="C144" s="5">
        <v>0</v>
      </c>
      <c r="D144" s="5">
        <v>23100</v>
      </c>
      <c r="E144" s="5">
        <v>0</v>
      </c>
      <c r="F144" s="84">
        <v>23100</v>
      </c>
      <c r="G144" s="179">
        <v>20600</v>
      </c>
      <c r="H144" s="46">
        <f t="shared" si="13"/>
        <v>0</v>
      </c>
    </row>
    <row r="145" spans="1:8" ht="15" x14ac:dyDescent="0.25">
      <c r="A145" s="33" t="s">
        <v>201</v>
      </c>
      <c r="B145" s="4" t="s">
        <v>206</v>
      </c>
      <c r="C145" s="5">
        <v>0</v>
      </c>
      <c r="D145" s="5">
        <v>0</v>
      </c>
      <c r="E145" s="5">
        <v>0</v>
      </c>
      <c r="F145" s="84"/>
      <c r="G145" s="179"/>
      <c r="H145" s="46" t="e">
        <f t="shared" si="13"/>
        <v>#DIV/0!</v>
      </c>
    </row>
    <row r="146" spans="1:8" ht="15" x14ac:dyDescent="0.25">
      <c r="A146" s="33" t="s">
        <v>203</v>
      </c>
      <c r="B146" s="4" t="s">
        <v>207</v>
      </c>
      <c r="C146" s="5">
        <v>0</v>
      </c>
      <c r="D146" s="5">
        <v>0</v>
      </c>
      <c r="E146" s="5">
        <v>0</v>
      </c>
      <c r="F146" s="84"/>
      <c r="G146" s="179"/>
      <c r="H146" s="46" t="e">
        <f t="shared" si="13"/>
        <v>#DIV/0!</v>
      </c>
    </row>
    <row r="147" spans="1:8" ht="15" x14ac:dyDescent="0.25">
      <c r="A147" s="33" t="s">
        <v>208</v>
      </c>
      <c r="B147" s="4" t="s">
        <v>209</v>
      </c>
      <c r="C147" s="5">
        <v>0</v>
      </c>
      <c r="D147" s="5">
        <v>0</v>
      </c>
      <c r="E147" s="5">
        <v>0</v>
      </c>
      <c r="F147" s="84"/>
      <c r="G147" s="179"/>
      <c r="H147" s="46" t="e">
        <f t="shared" si="13"/>
        <v>#DIV/0!</v>
      </c>
    </row>
    <row r="148" spans="1:8" ht="15" x14ac:dyDescent="0.25">
      <c r="A148" s="33" t="s">
        <v>210</v>
      </c>
      <c r="B148" s="23" t="s">
        <v>211</v>
      </c>
      <c r="C148" s="5">
        <v>0</v>
      </c>
      <c r="D148" s="5">
        <v>0</v>
      </c>
      <c r="E148" s="5">
        <v>0</v>
      </c>
      <c r="F148" s="84"/>
      <c r="G148" s="179"/>
      <c r="H148" s="46" t="e">
        <f t="shared" si="13"/>
        <v>#DIV/0!</v>
      </c>
    </row>
    <row r="149" spans="1:8" ht="15" x14ac:dyDescent="0.25">
      <c r="A149" s="33" t="s">
        <v>212</v>
      </c>
      <c r="B149" s="23" t="s">
        <v>213</v>
      </c>
      <c r="C149" s="5"/>
      <c r="D149" s="5"/>
      <c r="E149" s="5">
        <v>0</v>
      </c>
      <c r="F149" s="84"/>
      <c r="G149" s="179"/>
      <c r="H149" s="46" t="e">
        <f t="shared" si="13"/>
        <v>#DIV/0!</v>
      </c>
    </row>
    <row r="150" spans="1:8" ht="15" x14ac:dyDescent="0.25">
      <c r="A150" s="33" t="s">
        <v>214</v>
      </c>
      <c r="B150" s="23" t="s">
        <v>215</v>
      </c>
      <c r="C150" s="5"/>
      <c r="D150" s="5"/>
      <c r="E150" s="5">
        <v>0</v>
      </c>
      <c r="F150" s="84"/>
      <c r="G150" s="179"/>
      <c r="H150" s="46" t="e">
        <f t="shared" si="13"/>
        <v>#DIV/0!</v>
      </c>
    </row>
    <row r="151" spans="1:8" ht="15" x14ac:dyDescent="0.25">
      <c r="A151" s="4"/>
      <c r="B151" s="4"/>
      <c r="C151" s="5"/>
      <c r="D151" s="5"/>
      <c r="E151" s="81"/>
      <c r="F151" s="90"/>
      <c r="G151" s="175"/>
      <c r="H151" s="59"/>
    </row>
    <row r="152" spans="1:8" ht="15.75" thickBot="1" x14ac:dyDescent="0.3">
      <c r="A152" s="40">
        <v>60</v>
      </c>
      <c r="B152" s="37" t="str">
        <f>+B131</f>
        <v>KLUBBER</v>
      </c>
      <c r="C152" s="13">
        <f>SUM(C135:C151)</f>
        <v>264747.36</v>
      </c>
      <c r="D152" s="13">
        <f>SUM(D135:D150)</f>
        <v>623144</v>
      </c>
      <c r="E152" s="63">
        <f>SUM(E135:E151)</f>
        <v>0</v>
      </c>
      <c r="F152" s="91">
        <f>SUM(F135:F151)</f>
        <v>641944</v>
      </c>
      <c r="G152" s="182">
        <f>SUM(G135:G151)</f>
        <v>649144</v>
      </c>
      <c r="H152" s="60">
        <f>C152/D152*100</f>
        <v>42.485743263194379</v>
      </c>
    </row>
    <row r="153" spans="1:8" ht="15" x14ac:dyDescent="0.25">
      <c r="A153" s="4"/>
      <c r="B153" s="4"/>
      <c r="C153" s="30"/>
      <c r="D153" s="5"/>
      <c r="E153" s="5"/>
      <c r="F153" s="84"/>
      <c r="G153" s="183"/>
      <c r="H153" s="4"/>
    </row>
    <row r="154" spans="1:8" ht="15" x14ac:dyDescent="0.25">
      <c r="A154" s="34" t="s">
        <v>48</v>
      </c>
      <c r="B154" s="18" t="s">
        <v>216</v>
      </c>
      <c r="C154" s="76"/>
      <c r="D154" s="24"/>
      <c r="E154" s="24"/>
      <c r="F154" s="105"/>
      <c r="G154" s="180"/>
      <c r="H154" s="18"/>
    </row>
    <row r="155" spans="1:8" ht="15" x14ac:dyDescent="0.25">
      <c r="A155" s="20"/>
      <c r="B155" s="20"/>
      <c r="C155" s="70" t="s">
        <v>17</v>
      </c>
      <c r="D155" s="48" t="s">
        <v>32</v>
      </c>
      <c r="E155" s="21" t="str">
        <f t="shared" ref="E155:G156" si="14">E132</f>
        <v>Kostnader pr</v>
      </c>
      <c r="F155" s="105" t="str">
        <f t="shared" si="14"/>
        <v>foreløpig budsjett</v>
      </c>
      <c r="G155" s="180" t="str">
        <f t="shared" si="14"/>
        <v xml:space="preserve"> Budsjett</v>
      </c>
      <c r="H155" s="20" t="str">
        <f>+H7</f>
        <v>Forbruks % av</v>
      </c>
    </row>
    <row r="156" spans="1:8" ht="15" x14ac:dyDescent="0.25">
      <c r="A156" s="8" t="s">
        <v>53</v>
      </c>
      <c r="B156" s="8" t="s">
        <v>34</v>
      </c>
      <c r="C156" s="72">
        <f>C133</f>
        <v>45291</v>
      </c>
      <c r="D156" s="29" t="str">
        <f>D133</f>
        <v>2023</v>
      </c>
      <c r="E156" s="29" t="str">
        <f t="shared" si="14"/>
        <v>Oktober</v>
      </c>
      <c r="F156" s="105" t="str">
        <f t="shared" si="14"/>
        <v>2024</v>
      </c>
      <c r="G156" s="180" t="str">
        <f t="shared" si="14"/>
        <v>2024</v>
      </c>
      <c r="H156" s="8" t="str">
        <f>+H8</f>
        <v xml:space="preserve"> budsjett 2023</v>
      </c>
    </row>
    <row r="157" spans="1:8" ht="15" x14ac:dyDescent="0.25">
      <c r="A157" s="31"/>
      <c r="B157" s="23"/>
      <c r="C157" s="15"/>
      <c r="D157" s="10"/>
      <c r="E157" s="10"/>
      <c r="F157" s="87"/>
      <c r="G157" s="175"/>
      <c r="H157" s="22"/>
    </row>
    <row r="158" spans="1:8" ht="15" x14ac:dyDescent="0.25">
      <c r="A158" s="33" t="s">
        <v>217</v>
      </c>
      <c r="B158" s="4" t="s">
        <v>218</v>
      </c>
      <c r="C158" s="53">
        <v>1016837.58</v>
      </c>
      <c r="D158" s="5">
        <v>933202</v>
      </c>
      <c r="E158" s="5">
        <v>0</v>
      </c>
      <c r="F158" s="84">
        <v>1003248</v>
      </c>
      <c r="G158" s="179">
        <v>1003248</v>
      </c>
      <c r="H158" s="46">
        <f t="shared" ref="H158:H191" si="15">C158/D158*100</f>
        <v>108.96221611183859</v>
      </c>
    </row>
    <row r="159" spans="1:8" ht="15" x14ac:dyDescent="0.25">
      <c r="A159" s="33" t="s">
        <v>219</v>
      </c>
      <c r="B159" s="4" t="s">
        <v>218</v>
      </c>
      <c r="C159" s="53">
        <v>0</v>
      </c>
      <c r="D159" s="5">
        <v>0</v>
      </c>
      <c r="E159" s="5">
        <v>0</v>
      </c>
      <c r="F159" s="84">
        <v>0</v>
      </c>
      <c r="G159" s="179">
        <v>0</v>
      </c>
      <c r="H159" s="46" t="e">
        <f t="shared" si="15"/>
        <v>#DIV/0!</v>
      </c>
    </row>
    <row r="160" spans="1:8" ht="15" x14ac:dyDescent="0.25">
      <c r="A160" s="33" t="s">
        <v>220</v>
      </c>
      <c r="B160" s="4" t="s">
        <v>218</v>
      </c>
      <c r="C160" s="53">
        <v>0</v>
      </c>
      <c r="D160" s="5">
        <v>0</v>
      </c>
      <c r="E160" s="5">
        <v>0</v>
      </c>
      <c r="F160" s="84">
        <v>0</v>
      </c>
      <c r="G160" s="179">
        <v>0</v>
      </c>
      <c r="H160" s="46" t="e">
        <f t="shared" si="15"/>
        <v>#DIV/0!</v>
      </c>
    </row>
    <row r="161" spans="1:8" ht="15" x14ac:dyDescent="0.25">
      <c r="A161" s="33" t="s">
        <v>221</v>
      </c>
      <c r="B161" s="4" t="s">
        <v>218</v>
      </c>
      <c r="C161" s="53">
        <v>0</v>
      </c>
      <c r="D161" s="5">
        <v>0</v>
      </c>
      <c r="E161" s="5">
        <v>0</v>
      </c>
      <c r="F161" s="84">
        <v>0</v>
      </c>
      <c r="G161" s="179">
        <v>0</v>
      </c>
      <c r="H161" s="46" t="e">
        <f t="shared" si="15"/>
        <v>#DIV/0!</v>
      </c>
    </row>
    <row r="162" spans="1:8" ht="15" x14ac:dyDescent="0.25">
      <c r="A162" s="33" t="s">
        <v>220</v>
      </c>
      <c r="B162" s="4" t="s">
        <v>222</v>
      </c>
      <c r="C162" s="53">
        <v>432799.74</v>
      </c>
      <c r="D162" s="5">
        <v>329082</v>
      </c>
      <c r="E162" s="5">
        <v>0</v>
      </c>
      <c r="F162" s="84">
        <v>372558</v>
      </c>
      <c r="G162" s="179">
        <v>372558</v>
      </c>
      <c r="H162" s="46">
        <f t="shared" si="15"/>
        <v>131.51729356209088</v>
      </c>
    </row>
    <row r="163" spans="1:8" ht="15" x14ac:dyDescent="0.25">
      <c r="A163" s="33" t="s">
        <v>221</v>
      </c>
      <c r="B163" s="4" t="s">
        <v>223</v>
      </c>
      <c r="C163" s="53">
        <v>877134.04</v>
      </c>
      <c r="D163" s="5">
        <v>897310</v>
      </c>
      <c r="E163" s="5">
        <v>0</v>
      </c>
      <c r="F163" s="84">
        <v>2594622</v>
      </c>
      <c r="G163" s="179">
        <v>2594622</v>
      </c>
      <c r="H163" s="46">
        <f t="shared" si="15"/>
        <v>97.751506168436777</v>
      </c>
    </row>
    <row r="164" spans="1:8" ht="15" x14ac:dyDescent="0.25">
      <c r="A164" s="33" t="s">
        <v>224</v>
      </c>
      <c r="B164" s="4" t="s">
        <v>225</v>
      </c>
      <c r="C164" s="53">
        <v>258041</v>
      </c>
      <c r="D164" s="5">
        <v>200000</v>
      </c>
      <c r="E164" s="5">
        <v>0</v>
      </c>
      <c r="F164" s="84">
        <v>200000</v>
      </c>
      <c r="G164" s="179">
        <v>200000</v>
      </c>
      <c r="H164" s="46">
        <f t="shared" si="15"/>
        <v>129.0205</v>
      </c>
    </row>
    <row r="165" spans="1:8" ht="15" x14ac:dyDescent="0.25">
      <c r="A165" s="33" t="s">
        <v>226</v>
      </c>
      <c r="B165" s="4" t="s">
        <v>227</v>
      </c>
      <c r="C165" s="53">
        <v>995021.99</v>
      </c>
      <c r="D165" s="5">
        <v>915256</v>
      </c>
      <c r="E165" s="5">
        <v>0</v>
      </c>
      <c r="F165" s="84">
        <v>996678</v>
      </c>
      <c r="G165" s="179">
        <v>996678</v>
      </c>
      <c r="H165" s="46">
        <f t="shared" si="15"/>
        <v>108.71515619673622</v>
      </c>
    </row>
    <row r="166" spans="1:8" ht="15" x14ac:dyDescent="0.25">
      <c r="A166" s="33" t="s">
        <v>228</v>
      </c>
      <c r="B166" s="4" t="s">
        <v>229</v>
      </c>
      <c r="C166" s="53">
        <v>0</v>
      </c>
      <c r="D166" s="5">
        <v>0</v>
      </c>
      <c r="E166" s="5">
        <v>0</v>
      </c>
      <c r="F166" s="84">
        <v>0</v>
      </c>
      <c r="G166" s="179">
        <v>0</v>
      </c>
      <c r="H166" s="46" t="e">
        <f t="shared" si="15"/>
        <v>#DIV/0!</v>
      </c>
    </row>
    <row r="167" spans="1:8" ht="15" x14ac:dyDescent="0.25">
      <c r="A167" s="33" t="s">
        <v>230</v>
      </c>
      <c r="B167" s="4" t="s">
        <v>231</v>
      </c>
      <c r="C167" s="53">
        <v>0</v>
      </c>
      <c r="D167" s="5">
        <v>0</v>
      </c>
      <c r="E167" s="5">
        <v>0</v>
      </c>
      <c r="F167" s="84">
        <v>0</v>
      </c>
      <c r="G167" s="179">
        <v>0</v>
      </c>
      <c r="H167" s="46" t="e">
        <f t="shared" si="15"/>
        <v>#DIV/0!</v>
      </c>
    </row>
    <row r="168" spans="1:8" ht="15" x14ac:dyDescent="0.25">
      <c r="A168" s="33" t="s">
        <v>232</v>
      </c>
      <c r="B168" s="4" t="s">
        <v>233</v>
      </c>
      <c r="C168" s="53">
        <v>0</v>
      </c>
      <c r="D168" s="5">
        <v>0</v>
      </c>
      <c r="E168" s="5">
        <v>0</v>
      </c>
      <c r="F168" s="84">
        <v>0</v>
      </c>
      <c r="G168" s="179">
        <v>0</v>
      </c>
      <c r="H168" s="46" t="e">
        <f t="shared" si="15"/>
        <v>#DIV/0!</v>
      </c>
    </row>
    <row r="169" spans="1:8" ht="15" x14ac:dyDescent="0.25">
      <c r="A169" s="33" t="s">
        <v>234</v>
      </c>
      <c r="B169" s="4" t="s">
        <v>235</v>
      </c>
      <c r="C169" s="53">
        <v>17361.93</v>
      </c>
      <c r="D169" s="5">
        <v>16000</v>
      </c>
      <c r="E169" s="5">
        <v>0</v>
      </c>
      <c r="F169" s="84">
        <v>16000</v>
      </c>
      <c r="G169" s="179">
        <v>16000</v>
      </c>
      <c r="H169" s="46">
        <f t="shared" si="15"/>
        <v>108.51206250000001</v>
      </c>
    </row>
    <row r="170" spans="1:8" ht="15" x14ac:dyDescent="0.25">
      <c r="A170" s="33" t="s">
        <v>236</v>
      </c>
      <c r="B170" s="4" t="s">
        <v>237</v>
      </c>
      <c r="C170" s="53">
        <v>4089.33</v>
      </c>
      <c r="D170" s="5">
        <v>20000</v>
      </c>
      <c r="E170" s="5">
        <v>0</v>
      </c>
      <c r="F170" s="84">
        <v>20000</v>
      </c>
      <c r="G170" s="179">
        <v>20000</v>
      </c>
      <c r="H170" s="46">
        <f t="shared" si="15"/>
        <v>20.446649999999998</v>
      </c>
    </row>
    <row r="171" spans="1:8" ht="15" x14ac:dyDescent="0.25">
      <c r="A171" s="33" t="s">
        <v>238</v>
      </c>
      <c r="B171" s="4" t="s">
        <v>239</v>
      </c>
      <c r="C171" s="53">
        <v>0</v>
      </c>
      <c r="D171" s="5">
        <v>15000</v>
      </c>
      <c r="E171" s="5">
        <v>0</v>
      </c>
      <c r="F171" s="84">
        <v>15000</v>
      </c>
      <c r="G171" s="179">
        <v>15000</v>
      </c>
      <c r="H171" s="46">
        <f t="shared" si="15"/>
        <v>0</v>
      </c>
    </row>
    <row r="172" spans="1:8" ht="15" x14ac:dyDescent="0.25">
      <c r="A172" s="33" t="s">
        <v>240</v>
      </c>
      <c r="B172" s="4" t="s">
        <v>241</v>
      </c>
      <c r="C172" s="53">
        <v>0</v>
      </c>
      <c r="D172" s="5">
        <v>0</v>
      </c>
      <c r="E172" s="5">
        <v>0</v>
      </c>
      <c r="F172" s="84">
        <v>0</v>
      </c>
      <c r="G172" s="179">
        <v>0</v>
      </c>
      <c r="H172" s="46" t="e">
        <f t="shared" si="15"/>
        <v>#DIV/0!</v>
      </c>
    </row>
    <row r="173" spans="1:8" ht="15" x14ac:dyDescent="0.25">
      <c r="A173" s="33" t="s">
        <v>240</v>
      </c>
      <c r="B173" s="4" t="s">
        <v>241</v>
      </c>
      <c r="C173" s="53">
        <v>0</v>
      </c>
      <c r="D173" s="5">
        <v>0</v>
      </c>
      <c r="E173" s="5">
        <v>0</v>
      </c>
      <c r="F173" s="84">
        <v>0</v>
      </c>
      <c r="G173" s="179">
        <v>0</v>
      </c>
      <c r="H173" s="46" t="e">
        <f t="shared" si="15"/>
        <v>#DIV/0!</v>
      </c>
    </row>
    <row r="174" spans="1:8" ht="15" x14ac:dyDescent="0.25">
      <c r="A174" s="33" t="s">
        <v>242</v>
      </c>
      <c r="B174" s="4" t="s">
        <v>243</v>
      </c>
      <c r="C174" s="53">
        <v>0</v>
      </c>
      <c r="D174" s="5">
        <v>0</v>
      </c>
      <c r="E174" s="5">
        <v>0</v>
      </c>
      <c r="F174" s="84">
        <v>0</v>
      </c>
      <c r="G174" s="179">
        <v>0</v>
      </c>
      <c r="H174" s="46" t="e">
        <f t="shared" si="15"/>
        <v>#DIV/0!</v>
      </c>
    </row>
    <row r="175" spans="1:8" ht="15" x14ac:dyDescent="0.25">
      <c r="A175" s="33" t="s">
        <v>244</v>
      </c>
      <c r="B175" s="4" t="s">
        <v>245</v>
      </c>
      <c r="C175" s="53">
        <v>45658.28</v>
      </c>
      <c r="D175" s="5">
        <v>35000</v>
      </c>
      <c r="E175" s="5">
        <v>0</v>
      </c>
      <c r="F175" s="84">
        <v>35000</v>
      </c>
      <c r="G175" s="179">
        <v>35000</v>
      </c>
      <c r="H175" s="46">
        <f t="shared" si="15"/>
        <v>130.45222857142858</v>
      </c>
    </row>
    <row r="176" spans="1:8" ht="15" x14ac:dyDescent="0.25">
      <c r="A176" s="33" t="s">
        <v>246</v>
      </c>
      <c r="B176" s="4" t="s">
        <v>247</v>
      </c>
      <c r="C176" s="53">
        <v>0</v>
      </c>
      <c r="D176" s="5">
        <v>0</v>
      </c>
      <c r="E176" s="5">
        <v>0</v>
      </c>
      <c r="F176" s="84">
        <v>0</v>
      </c>
      <c r="G176" s="179">
        <v>0</v>
      </c>
      <c r="H176" s="46" t="e">
        <f t="shared" si="15"/>
        <v>#DIV/0!</v>
      </c>
    </row>
    <row r="177" spans="1:8" ht="15" x14ac:dyDescent="0.25">
      <c r="A177" s="33" t="s">
        <v>248</v>
      </c>
      <c r="B177" s="4" t="s">
        <v>249</v>
      </c>
      <c r="C177" s="53">
        <v>2765</v>
      </c>
      <c r="D177" s="5">
        <v>20000</v>
      </c>
      <c r="E177" s="5">
        <v>0</v>
      </c>
      <c r="F177" s="84">
        <v>20000</v>
      </c>
      <c r="G177" s="179">
        <v>20000</v>
      </c>
      <c r="H177" s="46">
        <f t="shared" si="15"/>
        <v>13.825000000000001</v>
      </c>
    </row>
    <row r="178" spans="1:8" ht="15" x14ac:dyDescent="0.25">
      <c r="A178" s="33" t="s">
        <v>250</v>
      </c>
      <c r="B178" s="4" t="s">
        <v>251</v>
      </c>
      <c r="C178" s="53">
        <v>764318.5</v>
      </c>
      <c r="D178" s="5">
        <v>752370</v>
      </c>
      <c r="E178" s="5">
        <v>0</v>
      </c>
      <c r="F178" s="84">
        <v>750000</v>
      </c>
      <c r="G178" s="179">
        <v>750000</v>
      </c>
      <c r="H178" s="46">
        <f t="shared" si="15"/>
        <v>101.58811489028005</v>
      </c>
    </row>
    <row r="179" spans="1:8" ht="15" x14ac:dyDescent="0.25">
      <c r="A179" s="22">
        <v>7068</v>
      </c>
      <c r="B179" s="4" t="s">
        <v>252</v>
      </c>
      <c r="C179" s="53">
        <v>0</v>
      </c>
      <c r="D179" s="5">
        <v>0</v>
      </c>
      <c r="E179" s="5">
        <v>0</v>
      </c>
      <c r="F179" s="84">
        <v>0</v>
      </c>
      <c r="G179" s="179">
        <v>0</v>
      </c>
      <c r="H179" s="46" t="e">
        <f t="shared" si="15"/>
        <v>#DIV/0!</v>
      </c>
    </row>
    <row r="180" spans="1:8" ht="15" x14ac:dyDescent="0.25">
      <c r="A180" s="33" t="s">
        <v>253</v>
      </c>
      <c r="B180" s="4" t="s">
        <v>254</v>
      </c>
      <c r="C180" s="53">
        <v>17360.900000000001</v>
      </c>
      <c r="D180" s="5">
        <v>16000</v>
      </c>
      <c r="E180" s="5">
        <v>0</v>
      </c>
      <c r="F180" s="84">
        <v>20000</v>
      </c>
      <c r="G180" s="179">
        <v>20000</v>
      </c>
      <c r="H180" s="46">
        <f t="shared" si="15"/>
        <v>108.50562500000001</v>
      </c>
    </row>
    <row r="181" spans="1:8" ht="15" x14ac:dyDescent="0.25">
      <c r="A181" s="33" t="s">
        <v>255</v>
      </c>
      <c r="B181" s="4" t="s">
        <v>256</v>
      </c>
      <c r="C181" s="53">
        <v>10790.6</v>
      </c>
      <c r="D181" s="5">
        <v>20000</v>
      </c>
      <c r="E181" s="5">
        <v>0</v>
      </c>
      <c r="F181" s="84">
        <v>20000</v>
      </c>
      <c r="G181" s="179">
        <v>20000</v>
      </c>
      <c r="H181" s="46">
        <f t="shared" si="15"/>
        <v>53.953000000000003</v>
      </c>
    </row>
    <row r="182" spans="1:8" ht="15" x14ac:dyDescent="0.25">
      <c r="A182" s="33" t="s">
        <v>257</v>
      </c>
      <c r="B182" s="4" t="s">
        <v>258</v>
      </c>
      <c r="C182" s="53">
        <v>3549</v>
      </c>
      <c r="D182" s="5">
        <v>10000</v>
      </c>
      <c r="E182" s="5">
        <v>0</v>
      </c>
      <c r="F182" s="84">
        <v>10000</v>
      </c>
      <c r="G182" s="179">
        <v>10000</v>
      </c>
      <c r="H182" s="46">
        <f t="shared" si="15"/>
        <v>35.49</v>
      </c>
    </row>
    <row r="183" spans="1:8" ht="15" x14ac:dyDescent="0.25">
      <c r="A183" s="33" t="s">
        <v>259</v>
      </c>
      <c r="B183" s="4" t="s">
        <v>260</v>
      </c>
      <c r="C183" s="53">
        <v>7858.11</v>
      </c>
      <c r="D183" s="5">
        <v>15000</v>
      </c>
      <c r="E183" s="5">
        <v>0</v>
      </c>
      <c r="F183" s="84">
        <v>15000</v>
      </c>
      <c r="G183" s="179">
        <v>15000</v>
      </c>
      <c r="H183" s="46">
        <f t="shared" si="15"/>
        <v>52.387399999999992</v>
      </c>
    </row>
    <row r="184" spans="1:8" ht="15" x14ac:dyDescent="0.25">
      <c r="A184" s="33" t="s">
        <v>261</v>
      </c>
      <c r="B184" s="4" t="s">
        <v>262</v>
      </c>
      <c r="C184" s="53">
        <v>107381.53</v>
      </c>
      <c r="D184" s="5">
        <v>70000</v>
      </c>
      <c r="E184" s="5">
        <v>0</v>
      </c>
      <c r="F184" s="84">
        <v>70000</v>
      </c>
      <c r="G184" s="179">
        <v>70000</v>
      </c>
      <c r="H184" s="46">
        <f t="shared" si="15"/>
        <v>153.40218571428574</v>
      </c>
    </row>
    <row r="185" spans="1:8" ht="15" x14ac:dyDescent="0.25">
      <c r="A185" s="33" t="s">
        <v>263</v>
      </c>
      <c r="B185" s="4" t="s">
        <v>264</v>
      </c>
      <c r="C185" s="53">
        <v>0</v>
      </c>
      <c r="D185" s="5">
        <v>0</v>
      </c>
      <c r="E185" s="5">
        <v>0</v>
      </c>
      <c r="F185" s="84">
        <v>0</v>
      </c>
      <c r="G185" s="179">
        <v>0</v>
      </c>
      <c r="H185" s="46" t="e">
        <f t="shared" si="15"/>
        <v>#DIV/0!</v>
      </c>
    </row>
    <row r="186" spans="1:8" ht="15" x14ac:dyDescent="0.25">
      <c r="A186" s="33" t="s">
        <v>265</v>
      </c>
      <c r="B186" s="4" t="s">
        <v>266</v>
      </c>
      <c r="C186" s="53">
        <v>74625.89</v>
      </c>
      <c r="D186" s="5">
        <v>69200</v>
      </c>
      <c r="E186" s="5">
        <v>0</v>
      </c>
      <c r="F186" s="84">
        <v>75000</v>
      </c>
      <c r="G186" s="179">
        <v>75000</v>
      </c>
      <c r="H186" s="46">
        <f t="shared" si="15"/>
        <v>107.84088150289017</v>
      </c>
    </row>
    <row r="187" spans="1:8" ht="15" x14ac:dyDescent="0.25">
      <c r="A187" s="33" t="s">
        <v>267</v>
      </c>
      <c r="B187" s="4" t="s">
        <v>268</v>
      </c>
      <c r="C187" s="53">
        <v>0</v>
      </c>
      <c r="D187" s="5">
        <v>0</v>
      </c>
      <c r="E187" s="5">
        <v>0</v>
      </c>
      <c r="F187" s="84">
        <v>0</v>
      </c>
      <c r="G187" s="179">
        <v>0</v>
      </c>
      <c r="H187" s="46" t="e">
        <f t="shared" si="15"/>
        <v>#DIV/0!</v>
      </c>
    </row>
    <row r="188" spans="1:8" ht="15" x14ac:dyDescent="0.25">
      <c r="A188" s="33" t="s">
        <v>267</v>
      </c>
      <c r="B188" s="4" t="s">
        <v>268</v>
      </c>
      <c r="C188" s="53">
        <v>131747.09</v>
      </c>
      <c r="D188" s="5">
        <v>127400</v>
      </c>
      <c r="E188" s="5">
        <v>0</v>
      </c>
      <c r="F188" s="84">
        <v>107400</v>
      </c>
      <c r="G188" s="179">
        <v>107400</v>
      </c>
      <c r="H188" s="46">
        <f t="shared" si="15"/>
        <v>103.41215855572999</v>
      </c>
    </row>
    <row r="189" spans="1:8" ht="15" x14ac:dyDescent="0.25">
      <c r="A189" s="33" t="s">
        <v>269</v>
      </c>
      <c r="B189" s="4" t="s">
        <v>270</v>
      </c>
      <c r="C189" s="53">
        <v>15966.43</v>
      </c>
      <c r="D189" s="5">
        <v>10000</v>
      </c>
      <c r="E189" s="5">
        <v>0</v>
      </c>
      <c r="F189" s="84">
        <v>20000</v>
      </c>
      <c r="G189" s="179">
        <v>20000</v>
      </c>
      <c r="H189" s="46">
        <f t="shared" si="15"/>
        <v>159.6643</v>
      </c>
    </row>
    <row r="190" spans="1:8" ht="15" x14ac:dyDescent="0.25">
      <c r="A190" s="22">
        <v>7098</v>
      </c>
      <c r="B190" s="4" t="s">
        <v>271</v>
      </c>
      <c r="C190" s="53">
        <v>0</v>
      </c>
      <c r="D190" s="5">
        <v>0</v>
      </c>
      <c r="E190" s="5">
        <v>0</v>
      </c>
      <c r="F190" s="84">
        <v>0</v>
      </c>
      <c r="G190" s="179">
        <v>0</v>
      </c>
      <c r="H190" s="46" t="e">
        <f t="shared" si="15"/>
        <v>#DIV/0!</v>
      </c>
    </row>
    <row r="191" spans="1:8" ht="15" x14ac:dyDescent="0.25">
      <c r="A191" s="22">
        <v>7098</v>
      </c>
      <c r="B191" s="4" t="s">
        <v>271</v>
      </c>
      <c r="C191" s="53">
        <f>610.64+0.17</f>
        <v>610.80999999999995</v>
      </c>
      <c r="D191" s="5">
        <v>1000</v>
      </c>
      <c r="E191" s="5">
        <v>0</v>
      </c>
      <c r="F191" s="84">
        <v>0</v>
      </c>
      <c r="G191" s="179">
        <v>0</v>
      </c>
      <c r="H191" s="46">
        <f t="shared" si="15"/>
        <v>61.080999999999996</v>
      </c>
    </row>
    <row r="192" spans="1:8" ht="15" x14ac:dyDescent="0.25">
      <c r="A192" s="22"/>
      <c r="B192" s="4"/>
      <c r="C192" s="5"/>
      <c r="D192" s="5"/>
      <c r="E192" s="81"/>
      <c r="F192" s="90"/>
      <c r="G192" s="175"/>
      <c r="H192" s="59"/>
    </row>
    <row r="193" spans="1:8" ht="15.75" thickBot="1" x14ac:dyDescent="0.3">
      <c r="A193" s="40">
        <v>70</v>
      </c>
      <c r="B193" s="12" t="str">
        <f>+B154</f>
        <v>DRIFT KONTORET</v>
      </c>
      <c r="C193" s="13">
        <f>SUM(C158:C191)</f>
        <v>4783917.7499999991</v>
      </c>
      <c r="D193" s="13">
        <f>SUM(D158:D191)</f>
        <v>4471820</v>
      </c>
      <c r="E193" s="63">
        <f>SUM(E158:E192)</f>
        <v>0</v>
      </c>
      <c r="F193" s="91">
        <f>SUM(F158:F192)</f>
        <v>6360506</v>
      </c>
      <c r="G193" s="182">
        <f>SUM(G158:G192)</f>
        <v>6360506</v>
      </c>
      <c r="H193" s="60">
        <f>C193/D193*100</f>
        <v>106.97921092530555</v>
      </c>
    </row>
    <row r="194" spans="1:8" ht="15" x14ac:dyDescent="0.25">
      <c r="A194" s="4"/>
      <c r="B194" s="4"/>
      <c r="C194" s="42"/>
      <c r="D194" s="5"/>
      <c r="E194" s="5"/>
      <c r="F194" s="84"/>
      <c r="G194" s="175"/>
      <c r="H194" s="4"/>
    </row>
    <row r="195" spans="1:8" ht="15" x14ac:dyDescent="0.25">
      <c r="A195" s="34" t="s">
        <v>50</v>
      </c>
      <c r="B195" s="18" t="s">
        <v>272</v>
      </c>
      <c r="C195" s="76"/>
      <c r="D195" s="24"/>
      <c r="E195" s="24"/>
      <c r="F195" s="92"/>
      <c r="G195" s="177"/>
      <c r="H195" s="18"/>
    </row>
    <row r="196" spans="1:8" ht="15" x14ac:dyDescent="0.25">
      <c r="A196" s="20"/>
      <c r="B196" s="20"/>
      <c r="C196" s="70" t="s">
        <v>17</v>
      </c>
      <c r="D196" s="21"/>
      <c r="E196" s="21"/>
      <c r="F196" s="86"/>
      <c r="G196" s="177"/>
      <c r="H196" s="20" t="str">
        <f>+H7</f>
        <v>Forbruks % av</v>
      </c>
    </row>
    <row r="197" spans="1:8" ht="15" x14ac:dyDescent="0.25">
      <c r="A197" s="49" t="s">
        <v>53</v>
      </c>
      <c r="B197" s="8" t="s">
        <v>34</v>
      </c>
      <c r="C197" s="77">
        <f>C156</f>
        <v>45291</v>
      </c>
      <c r="D197" s="9"/>
      <c r="E197" s="9"/>
      <c r="F197" s="98"/>
      <c r="G197" s="185"/>
      <c r="H197" s="8" t="str">
        <f>+H8</f>
        <v xml:space="preserve"> budsjett 2023</v>
      </c>
    </row>
    <row r="198" spans="1:8" ht="15" x14ac:dyDescent="0.25">
      <c r="A198" s="78"/>
      <c r="B198" s="26"/>
      <c r="C198" s="55"/>
      <c r="D198" s="10"/>
      <c r="E198" s="10"/>
      <c r="F198" s="87"/>
      <c r="G198" s="185"/>
      <c r="H198" s="22"/>
    </row>
    <row r="199" spans="1:8" ht="15" x14ac:dyDescent="0.25">
      <c r="A199" s="33" t="s">
        <v>273</v>
      </c>
      <c r="B199" s="23" t="s">
        <v>274</v>
      </c>
      <c r="C199" s="55"/>
      <c r="D199" s="10"/>
      <c r="E199" s="10"/>
      <c r="F199" s="87"/>
      <c r="G199" s="185"/>
      <c r="H199" s="11" t="e">
        <f>C199/#REF!*100</f>
        <v>#REF!</v>
      </c>
    </row>
    <row r="200" spans="1:8" ht="15" x14ac:dyDescent="0.25">
      <c r="A200" s="33" t="s">
        <v>275</v>
      </c>
      <c r="B200" s="23" t="s">
        <v>276</v>
      </c>
      <c r="C200" s="55"/>
      <c r="D200" s="10"/>
      <c r="E200" s="10"/>
      <c r="F200" s="87"/>
      <c r="G200" s="185"/>
      <c r="H200" s="11" t="e">
        <f>C200/#REF!*100</f>
        <v>#REF!</v>
      </c>
    </row>
    <row r="201" spans="1:8" ht="15" x14ac:dyDescent="0.25">
      <c r="A201" s="33" t="s">
        <v>277</v>
      </c>
      <c r="B201" s="23" t="s">
        <v>278</v>
      </c>
      <c r="C201" s="55"/>
      <c r="D201" s="10"/>
      <c r="E201" s="10"/>
      <c r="F201" s="87"/>
      <c r="G201" s="185"/>
      <c r="H201" s="11" t="e">
        <f>C201/#REF!*100</f>
        <v>#REF!</v>
      </c>
    </row>
    <row r="202" spans="1:8" ht="15" x14ac:dyDescent="0.25">
      <c r="A202" s="33" t="s">
        <v>279</v>
      </c>
      <c r="B202" s="23" t="s">
        <v>280</v>
      </c>
      <c r="C202" s="55"/>
      <c r="D202" s="10"/>
      <c r="E202" s="10"/>
      <c r="F202" s="87"/>
      <c r="G202" s="185"/>
      <c r="H202" s="11" t="e">
        <f>C202/#REF!*100</f>
        <v>#REF!</v>
      </c>
    </row>
    <row r="203" spans="1:8" ht="15" x14ac:dyDescent="0.25">
      <c r="A203" s="22">
        <v>8080</v>
      </c>
      <c r="B203" s="4" t="s">
        <v>281</v>
      </c>
      <c r="C203" s="55"/>
      <c r="D203" s="10"/>
      <c r="E203" s="10"/>
      <c r="F203" s="87"/>
      <c r="G203" s="185"/>
      <c r="H203" s="11" t="e">
        <f>C203/#REF!*100</f>
        <v>#REF!</v>
      </c>
    </row>
    <row r="204" spans="1:8" ht="15" x14ac:dyDescent="0.25">
      <c r="A204" s="22"/>
      <c r="B204" s="4"/>
      <c r="C204" s="55"/>
      <c r="D204" s="10"/>
      <c r="E204" s="10"/>
      <c r="F204" s="87"/>
      <c r="G204" s="185"/>
      <c r="H204" s="11"/>
    </row>
    <row r="205" spans="1:8" ht="15.75" thickBot="1" x14ac:dyDescent="0.3">
      <c r="A205" s="79" t="str">
        <f>A195</f>
        <v>80</v>
      </c>
      <c r="B205" s="12" t="str">
        <f>+B195</f>
        <v>INTERNASJONALT ARBEID</v>
      </c>
      <c r="C205" s="80">
        <f>SUM(C199:C203)</f>
        <v>0</v>
      </c>
      <c r="D205" s="36"/>
      <c r="E205" s="36"/>
      <c r="F205" s="104"/>
      <c r="G205" s="181"/>
      <c r="H205" s="14" t="e">
        <f>C205/#REF!*100</f>
        <v>#REF!</v>
      </c>
    </row>
    <row r="206" spans="1:8" ht="15" x14ac:dyDescent="0.25">
      <c r="A206" s="34" t="s">
        <v>50</v>
      </c>
      <c r="B206" s="18" t="s">
        <v>272</v>
      </c>
      <c r="C206" s="76"/>
      <c r="D206" s="24"/>
      <c r="E206" s="24"/>
      <c r="F206" s="101"/>
      <c r="G206" s="180"/>
      <c r="H206" s="18"/>
    </row>
    <row r="207" spans="1:8" ht="15" x14ac:dyDescent="0.25">
      <c r="A207" s="20"/>
      <c r="B207" s="20"/>
      <c r="C207" s="70" t="s">
        <v>17</v>
      </c>
      <c r="D207" s="48" t="s">
        <v>32</v>
      </c>
      <c r="E207" s="21" t="str">
        <f t="shared" ref="E207:G208" si="16">E155</f>
        <v>Kostnader pr</v>
      </c>
      <c r="F207" s="103" t="str">
        <f t="shared" si="16"/>
        <v>foreløpig budsjett</v>
      </c>
      <c r="G207" s="180" t="str">
        <f t="shared" si="16"/>
        <v xml:space="preserve"> Budsjett</v>
      </c>
      <c r="H207" s="20" t="str">
        <f>+H7</f>
        <v>Forbruks % av</v>
      </c>
    </row>
    <row r="208" spans="1:8" ht="15" x14ac:dyDescent="0.25">
      <c r="A208" s="8" t="s">
        <v>53</v>
      </c>
      <c r="B208" s="8" t="s">
        <v>34</v>
      </c>
      <c r="C208" s="72">
        <f>C156</f>
        <v>45291</v>
      </c>
      <c r="D208" s="29" t="str">
        <f>D156</f>
        <v>2023</v>
      </c>
      <c r="E208" s="29" t="str">
        <f t="shared" si="16"/>
        <v>Oktober</v>
      </c>
      <c r="F208" s="102" t="str">
        <f t="shared" si="16"/>
        <v>2024</v>
      </c>
      <c r="G208" s="180" t="str">
        <f t="shared" si="16"/>
        <v>2024</v>
      </c>
      <c r="H208" s="8" t="str">
        <f>+H8</f>
        <v xml:space="preserve"> budsjett 2023</v>
      </c>
    </row>
    <row r="209" spans="1:8" ht="15" x14ac:dyDescent="0.25">
      <c r="A209" s="33"/>
      <c r="B209" s="4"/>
      <c r="C209" s="15"/>
      <c r="D209" s="16"/>
      <c r="E209" s="16"/>
      <c r="F209" s="88"/>
      <c r="G209" s="175"/>
      <c r="H209" s="11"/>
    </row>
    <row r="210" spans="1:8" ht="15" x14ac:dyDescent="0.25">
      <c r="A210" s="33" t="s">
        <v>273</v>
      </c>
      <c r="B210" s="4" t="s">
        <v>282</v>
      </c>
      <c r="C210" s="16">
        <v>22111.41</v>
      </c>
      <c r="D210" s="5">
        <v>75000</v>
      </c>
      <c r="E210" s="5">
        <v>0</v>
      </c>
      <c r="F210" s="84">
        <v>90000</v>
      </c>
      <c r="G210" s="179">
        <v>20000</v>
      </c>
      <c r="H210" s="46">
        <f t="shared" ref="H210:H215" si="17">C210/D210*100</f>
        <v>29.48188</v>
      </c>
    </row>
    <row r="211" spans="1:8" ht="15" x14ac:dyDescent="0.25">
      <c r="A211" s="33" t="s">
        <v>275</v>
      </c>
      <c r="B211" s="4" t="s">
        <v>283</v>
      </c>
      <c r="C211" s="16">
        <v>161912.23000000001</v>
      </c>
      <c r="D211" s="5">
        <v>90000</v>
      </c>
      <c r="E211" s="5">
        <v>0</v>
      </c>
      <c r="F211" s="84">
        <v>0</v>
      </c>
      <c r="G211" s="179">
        <v>0</v>
      </c>
      <c r="H211" s="46">
        <f t="shared" si="17"/>
        <v>179.90247777777779</v>
      </c>
    </row>
    <row r="212" spans="1:8" ht="15" x14ac:dyDescent="0.25">
      <c r="A212" s="33" t="s">
        <v>277</v>
      </c>
      <c r="B212" s="4" t="s">
        <v>278</v>
      </c>
      <c r="C212" s="16">
        <v>0</v>
      </c>
      <c r="D212" s="5">
        <v>0</v>
      </c>
      <c r="E212" s="5"/>
      <c r="F212" s="84"/>
      <c r="G212" s="179"/>
      <c r="H212" s="46" t="e">
        <f t="shared" si="17"/>
        <v>#DIV/0!</v>
      </c>
    </row>
    <row r="213" spans="1:8" ht="15" x14ac:dyDescent="0.25">
      <c r="A213" s="33" t="s">
        <v>284</v>
      </c>
      <c r="B213" s="65" t="s">
        <v>285</v>
      </c>
      <c r="C213" s="16">
        <v>0</v>
      </c>
      <c r="D213" s="62">
        <v>0</v>
      </c>
      <c r="E213" s="62"/>
      <c r="F213" s="99"/>
      <c r="G213" s="181"/>
      <c r="H213" s="46" t="e">
        <f t="shared" si="17"/>
        <v>#DIV/0!</v>
      </c>
    </row>
    <row r="214" spans="1:8" ht="15" x14ac:dyDescent="0.25">
      <c r="A214" s="33" t="s">
        <v>286</v>
      </c>
      <c r="B214" s="4" t="s">
        <v>287</v>
      </c>
      <c r="C214" s="16">
        <v>0</v>
      </c>
      <c r="D214" s="62">
        <v>0</v>
      </c>
      <c r="E214" s="62"/>
      <c r="F214" s="99"/>
      <c r="G214" s="181"/>
      <c r="H214" s="46" t="e">
        <f t="shared" si="17"/>
        <v>#DIV/0!</v>
      </c>
    </row>
    <row r="215" spans="1:8" ht="15" x14ac:dyDescent="0.25">
      <c r="A215" s="33" t="s">
        <v>286</v>
      </c>
      <c r="B215" s="4" t="s">
        <v>281</v>
      </c>
      <c r="C215" s="16">
        <v>0</v>
      </c>
      <c r="D215" s="16">
        <v>0</v>
      </c>
      <c r="E215" s="16"/>
      <c r="F215" s="88"/>
      <c r="G215" s="181"/>
      <c r="H215" s="46" t="e">
        <f t="shared" si="17"/>
        <v>#DIV/0!</v>
      </c>
    </row>
    <row r="216" spans="1:8" ht="15" x14ac:dyDescent="0.25">
      <c r="A216" s="33"/>
      <c r="B216" s="4"/>
      <c r="C216" s="16"/>
      <c r="D216" s="16"/>
      <c r="E216" s="16"/>
      <c r="F216" s="88"/>
      <c r="G216" s="181"/>
      <c r="H216" s="46"/>
    </row>
    <row r="217" spans="1:8" ht="15.75" thickBot="1" x14ac:dyDescent="0.3">
      <c r="A217" s="40">
        <v>80</v>
      </c>
      <c r="B217" s="12" t="s">
        <v>272</v>
      </c>
      <c r="C217" s="13">
        <f>SUM(C210:C215)</f>
        <v>184023.64</v>
      </c>
      <c r="D217" s="13">
        <f>SUM(D210:D215)</f>
        <v>165000</v>
      </c>
      <c r="E217" s="13">
        <f>SUM(E210:E216)</f>
        <v>0</v>
      </c>
      <c r="F217" s="100">
        <f>SUM(F210:F216)</f>
        <v>90000</v>
      </c>
      <c r="G217" s="182">
        <f>SUM(G210:G216)</f>
        <v>20000</v>
      </c>
      <c r="H217" s="47">
        <f>C217/D217*100</f>
        <v>111.5294787878788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DB011BEA373489F7B8C6AB454F402" ma:contentTypeVersion="14" ma:contentTypeDescription="Opprett et nytt dokument." ma:contentTypeScope="" ma:versionID="aff390cea89493839452295974372ca5">
  <xsd:schema xmlns:xsd="http://www.w3.org/2001/XMLSchema" xmlns:xs="http://www.w3.org/2001/XMLSchema" xmlns:p="http://schemas.microsoft.com/office/2006/metadata/properties" xmlns:ns2="4c2dd8b6-8bc7-49b9-b25c-f1bdaa3d4556" xmlns:ns3="555f57c8-3ab0-4c00-9bd1-67ddfe07a9b3" targetNamespace="http://schemas.microsoft.com/office/2006/metadata/properties" ma:root="true" ma:fieldsID="147ecc0614959743030a241dabbf1e21" ns2:_="" ns3:_="">
    <xsd:import namespace="4c2dd8b6-8bc7-49b9-b25c-f1bdaa3d4556"/>
    <xsd:import namespace="555f57c8-3ab0-4c00-9bd1-67ddfe07a9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dd8b6-8bc7-49b9-b25c-f1bdaa3d4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d83ef16c-7d3f-4fa6-ba70-edadd69ca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f57c8-3ab0-4c00-9bd1-67ddfe07a9b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dd8b6-8bc7-49b9-b25c-f1bdaa3d45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50686-FCEB-49F1-9EA8-195B3CBCA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dd8b6-8bc7-49b9-b25c-f1bdaa3d4556"/>
    <ds:schemaRef ds:uri="555f57c8-3ab0-4c00-9bd1-67ddfe07a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4E311-1B64-4B18-A3C0-BCDCE5CC9FA2}">
  <ds:schemaRefs>
    <ds:schemaRef ds:uri="http://schemas.microsoft.com/office/2006/metadata/properties"/>
    <ds:schemaRef ds:uri="http://schemas.microsoft.com/office/infopath/2007/PartnerControls"/>
    <ds:schemaRef ds:uri="16314edc-dfa4-49f5-b2da-249ad84a7b72"/>
    <ds:schemaRef ds:uri="37fc4374-ed2b-405d-a3dd-7ec804275818"/>
    <ds:schemaRef ds:uri="4c2dd8b6-8bc7-49b9-b25c-f1bdaa3d4556"/>
  </ds:schemaRefs>
</ds:datastoreItem>
</file>

<file path=customXml/itemProps3.xml><?xml version="1.0" encoding="utf-8"?>
<ds:datastoreItem xmlns:ds="http://schemas.openxmlformats.org/officeDocument/2006/customXml" ds:itemID="{A3877841-0E92-4A0E-923D-0D7AE05B3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forslag budsjett 2024</vt:lpstr>
      <vt:lpstr> budsjett ulike formål 2024</vt:lpstr>
    </vt:vector>
  </TitlesOfParts>
  <Manager/>
  <Company>FOBSV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sandersen</dc:creator>
  <cp:keywords/>
  <dc:description/>
  <cp:lastModifiedBy>Grethe Kvist</cp:lastModifiedBy>
  <cp:revision/>
  <cp:lastPrinted>2024-02-20T11:20:01Z</cp:lastPrinted>
  <dcterms:created xsi:type="dcterms:W3CDTF">2004-03-24T08:03:13Z</dcterms:created>
  <dcterms:modified xsi:type="dcterms:W3CDTF">2024-02-20T14:49:07Z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0x010100246DB011BEA373489F7B8C6AB454F402</vt:lpwstr>
  </property>
</Properties>
</file>