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ellesorganisasjonen.sharepoint.com/sites/FOVestland-Fylkesavdeling/Shared Documents/Avdeling FO Vestland/ØKONOMI/2024 BUDSJETT, REGNSKAP/"/>
    </mc:Choice>
  </mc:AlternateContent>
  <xr:revisionPtr revIDLastSave="106" documentId="8_{4411F89D-4756-4A53-A14F-21C95672AED9}" xr6:coauthVersionLast="47" xr6:coauthVersionMax="47" xr10:uidLastSave="{79CC478D-B00D-4322-8DDB-E9992AF1B617}"/>
  <bookViews>
    <workbookView xWindow="-108" yWindow="-108" windowWidth="23256" windowHeight="12456" xr2:uid="{00000000-000D-0000-FFFF-FFFF00000000}"/>
  </bookViews>
  <sheets>
    <sheet name="forslag budsjett 2024" sheetId="4" r:id="rId1"/>
    <sheet name=" budsjett ulike formål 2024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1" i="3" l="1"/>
  <c r="F29" i="4"/>
  <c r="C41" i="4" l="1"/>
  <c r="B33" i="4"/>
  <c r="A33" i="4"/>
  <c r="B32" i="4"/>
  <c r="A32" i="4"/>
  <c r="B31" i="4"/>
  <c r="A31" i="4"/>
  <c r="B30" i="4"/>
  <c r="A30" i="4"/>
  <c r="B29" i="4"/>
  <c r="A29" i="4"/>
  <c r="B28" i="4"/>
  <c r="A28" i="4"/>
  <c r="B27" i="4"/>
  <c r="A27" i="4"/>
  <c r="F25" i="4"/>
  <c r="F41" i="4" s="1"/>
  <c r="E25" i="4"/>
  <c r="E41" i="4" s="1"/>
  <c r="D25" i="4"/>
  <c r="D41" i="4" s="1"/>
  <c r="C25" i="4"/>
  <c r="F24" i="4"/>
  <c r="F40" i="4" s="1"/>
  <c r="F7" i="3" s="1"/>
  <c r="F24" i="3" s="1"/>
  <c r="F46" i="3" s="1"/>
  <c r="F70" i="3" s="1"/>
  <c r="F94" i="3" s="1"/>
  <c r="F105" i="3" s="1"/>
  <c r="F132" i="3" s="1"/>
  <c r="F155" i="3" s="1"/>
  <c r="F193" i="3" s="1"/>
  <c r="E24" i="4"/>
  <c r="E40" i="4" s="1"/>
  <c r="D24" i="4"/>
  <c r="C24" i="4"/>
  <c r="C40" i="4" s="1"/>
  <c r="E23" i="4"/>
  <c r="E39" i="4" s="1"/>
  <c r="F19" i="4"/>
  <c r="D19" i="4"/>
  <c r="C19" i="4"/>
  <c r="E16" i="4"/>
  <c r="E15" i="4"/>
  <c r="A6" i="3"/>
  <c r="B6" i="3"/>
  <c r="C8" i="3"/>
  <c r="C25" i="3" s="1"/>
  <c r="D8" i="3"/>
  <c r="D25" i="3" s="1"/>
  <c r="D47" i="3" s="1"/>
  <c r="D71" i="3" s="1"/>
  <c r="D95" i="3" s="1"/>
  <c r="D106" i="3" s="1"/>
  <c r="D133" i="3" s="1"/>
  <c r="D156" i="3" s="1"/>
  <c r="D194" i="3" s="1"/>
  <c r="D17" i="3"/>
  <c r="E24" i="3"/>
  <c r="E46" i="3" s="1"/>
  <c r="E70" i="3" s="1"/>
  <c r="E94" i="3" s="1"/>
  <c r="E105" i="3" s="1"/>
  <c r="E132" i="3" s="1"/>
  <c r="E155" i="3" s="1"/>
  <c r="E193" i="3" s="1"/>
  <c r="E25" i="3"/>
  <c r="E47" i="3" s="1"/>
  <c r="E71" i="3" s="1"/>
  <c r="E95" i="3" s="1"/>
  <c r="E106" i="3" s="1"/>
  <c r="E133" i="3" s="1"/>
  <c r="E156" i="3" s="1"/>
  <c r="E194" i="3" s="1"/>
  <c r="F25" i="3"/>
  <c r="F47" i="3" s="1"/>
  <c r="F71" i="3" s="1"/>
  <c r="F95" i="3" s="1"/>
  <c r="F106" i="3" s="1"/>
  <c r="F133" i="3" s="1"/>
  <c r="F156" i="3" s="1"/>
  <c r="F194" i="3" s="1"/>
  <c r="B43" i="3"/>
  <c r="C43" i="3"/>
  <c r="C10" i="3" s="1"/>
  <c r="C27" i="4" s="1"/>
  <c r="D43" i="3"/>
  <c r="D10" i="3" s="1"/>
  <c r="D27" i="4" s="1"/>
  <c r="E43" i="3"/>
  <c r="E10" i="3" s="1"/>
  <c r="E27" i="4" s="1"/>
  <c r="F43" i="3"/>
  <c r="F10" i="3" s="1"/>
  <c r="F27" i="4" s="1"/>
  <c r="B67" i="3"/>
  <c r="C67" i="3"/>
  <c r="C11" i="3" s="1"/>
  <c r="C28" i="4" s="1"/>
  <c r="D67" i="3"/>
  <c r="D11" i="3" s="1"/>
  <c r="D28" i="4" s="1"/>
  <c r="E67" i="3"/>
  <c r="E11" i="3" s="1"/>
  <c r="E28" i="4" s="1"/>
  <c r="F67" i="3"/>
  <c r="F11" i="3" s="1"/>
  <c r="F28" i="4" s="1"/>
  <c r="B91" i="3"/>
  <c r="C91" i="3"/>
  <c r="C12" i="3" s="1"/>
  <c r="C29" i="4" s="1"/>
  <c r="D91" i="3"/>
  <c r="D12" i="3" s="1"/>
  <c r="D29" i="4" s="1"/>
  <c r="E91" i="3"/>
  <c r="E12" i="3" s="1"/>
  <c r="E29" i="4" s="1"/>
  <c r="F91" i="3"/>
  <c r="B102" i="3"/>
  <c r="C102" i="3"/>
  <c r="C13" i="3" s="1"/>
  <c r="C30" i="4" s="1"/>
  <c r="D102" i="3"/>
  <c r="D13" i="3" s="1"/>
  <c r="D30" i="4" s="1"/>
  <c r="E102" i="3"/>
  <c r="E13" i="3" s="1"/>
  <c r="E30" i="4" s="1"/>
  <c r="F102" i="3"/>
  <c r="F13" i="3" s="1"/>
  <c r="F30" i="4" s="1"/>
  <c r="B129" i="3"/>
  <c r="C129" i="3"/>
  <c r="C14" i="3" s="1"/>
  <c r="C31" i="4" s="1"/>
  <c r="D129" i="3"/>
  <c r="D14" i="3" s="1"/>
  <c r="D31" i="4" s="1"/>
  <c r="E129" i="3"/>
  <c r="E14" i="3" s="1"/>
  <c r="E31" i="4" s="1"/>
  <c r="F129" i="3"/>
  <c r="F14" i="3" s="1"/>
  <c r="F31" i="4" s="1"/>
  <c r="B152" i="3"/>
  <c r="C152" i="3"/>
  <c r="C15" i="3" s="1"/>
  <c r="C32" i="4" s="1"/>
  <c r="D152" i="3"/>
  <c r="D15" i="3" s="1"/>
  <c r="D32" i="4" s="1"/>
  <c r="E152" i="3"/>
  <c r="E15" i="3" s="1"/>
  <c r="E32" i="4" s="1"/>
  <c r="F152" i="3"/>
  <c r="F15" i="3" s="1"/>
  <c r="F32" i="4" s="1"/>
  <c r="C177" i="3"/>
  <c r="C179" i="3" s="1"/>
  <c r="C16" i="3" s="1"/>
  <c r="C33" i="4" s="1"/>
  <c r="B179" i="3"/>
  <c r="D179" i="3"/>
  <c r="D16" i="3" s="1"/>
  <c r="D33" i="4" s="1"/>
  <c r="E179" i="3"/>
  <c r="E16" i="3" s="1"/>
  <c r="E33" i="4" s="1"/>
  <c r="F179" i="3"/>
  <c r="F16" i="3" s="1"/>
  <c r="F33" i="4" s="1"/>
  <c r="A191" i="3"/>
  <c r="B191" i="3"/>
  <c r="C191" i="3"/>
  <c r="C17" i="3" s="1"/>
  <c r="C203" i="3"/>
  <c r="C34" i="4" s="1"/>
  <c r="D203" i="3"/>
  <c r="D18" i="3" s="1"/>
  <c r="D34" i="4" s="1"/>
  <c r="E203" i="3"/>
  <c r="E18" i="3" s="1"/>
  <c r="E34" i="4" s="1"/>
  <c r="F203" i="3"/>
  <c r="F18" i="3" s="1"/>
  <c r="F34" i="4" s="1"/>
  <c r="F36" i="4" l="1"/>
  <c r="F44" i="4" s="1"/>
  <c r="E19" i="4"/>
  <c r="C36" i="4"/>
  <c r="C44" i="4" s="1"/>
  <c r="C50" i="4" s="1"/>
  <c r="D36" i="4"/>
  <c r="D44" i="4" s="1"/>
  <c r="D50" i="4" s="1"/>
  <c r="E36" i="4"/>
  <c r="F20" i="3"/>
  <c r="C18" i="3"/>
  <c r="C20" i="3" s="1"/>
  <c r="E20" i="3"/>
  <c r="D20" i="3"/>
  <c r="C47" i="3"/>
  <c r="C71" i="3"/>
  <c r="C95" i="3" s="1"/>
  <c r="C106" i="3" s="1"/>
  <c r="C133" i="3" s="1"/>
  <c r="C156" i="3" s="1"/>
  <c r="E44" i="4" l="1"/>
  <c r="C194" i="3"/>
  <c r="C183" i="3"/>
</calcChain>
</file>

<file path=xl/sharedStrings.xml><?xml version="1.0" encoding="utf-8"?>
<sst xmlns="http://schemas.openxmlformats.org/spreadsheetml/2006/main" count="356" uniqueCount="283">
  <si>
    <t>MÅNED</t>
  </si>
  <si>
    <t>INNTEKTER</t>
  </si>
  <si>
    <t>Revidert</t>
  </si>
  <si>
    <t>Resultat pr</t>
  </si>
  <si>
    <t>Budsjett</t>
  </si>
  <si>
    <t>Kontonr</t>
  </si>
  <si>
    <t>2023</t>
  </si>
  <si>
    <t>2024</t>
  </si>
  <si>
    <t>Tilskudd fra FO sentralt</t>
  </si>
  <si>
    <t>Ekstra tilskudd aktiviteter</t>
  </si>
  <si>
    <t>Kursinntekter</t>
  </si>
  <si>
    <t>Andre inntekter/refusjoner</t>
  </si>
  <si>
    <t>OU midler fra FO sentralt KS</t>
  </si>
  <si>
    <t>Ref. Fra FO sentralt div.kurs</t>
  </si>
  <si>
    <t>SUM INNTEKTER</t>
  </si>
  <si>
    <t>UTGIFTER</t>
  </si>
  <si>
    <t>Kostnader</t>
  </si>
  <si>
    <t>Gruppe</t>
  </si>
  <si>
    <t>Spesifikasjon pr. formålsgruppe</t>
  </si>
  <si>
    <t>Internasjonalt arbeid</t>
  </si>
  <si>
    <t xml:space="preserve"> SUM UTGIFTER</t>
  </si>
  <si>
    <t>DRIFTSRESULTAT</t>
  </si>
  <si>
    <t xml:space="preserve">Budsjett </t>
  </si>
  <si>
    <t>Overskudd /Underskudd</t>
  </si>
  <si>
    <t>Resultat før finansinnt./-kostn</t>
  </si>
  <si>
    <t>Renteinntekter bankinnskudd</t>
  </si>
  <si>
    <t>Renteinntekter div.</t>
  </si>
  <si>
    <t xml:space="preserve">Renteutgifter </t>
  </si>
  <si>
    <t>RESULTAT ETTER FINANS</t>
  </si>
  <si>
    <t xml:space="preserve">Ideell forbruks-% = </t>
  </si>
  <si>
    <t>Revidert budsjett</t>
  </si>
  <si>
    <t>Tekst</t>
  </si>
  <si>
    <t>10</t>
  </si>
  <si>
    <t>FO Vestland internt</t>
  </si>
  <si>
    <t>20</t>
  </si>
  <si>
    <t>Fagpolitisk arbeid</t>
  </si>
  <si>
    <t>30</t>
  </si>
  <si>
    <t>Yrkesfaglig arbeid</t>
  </si>
  <si>
    <t>40</t>
  </si>
  <si>
    <t>Organisasjon og informasjon</t>
  </si>
  <si>
    <t>50</t>
  </si>
  <si>
    <t>Tillitsvalgtskolering</t>
  </si>
  <si>
    <t>60</t>
  </si>
  <si>
    <t>Klubber</t>
  </si>
  <si>
    <t>70</t>
  </si>
  <si>
    <t>Drift kontor</t>
  </si>
  <si>
    <t>80</t>
  </si>
  <si>
    <t xml:space="preserve">SUM UTGIFTER </t>
  </si>
  <si>
    <t>FO VESTLAND INTERNT</t>
  </si>
  <si>
    <t>Formål</t>
  </si>
  <si>
    <t>1010</t>
  </si>
  <si>
    <t>Årsmøte</t>
  </si>
  <si>
    <t>1012</t>
  </si>
  <si>
    <t>Rep.skap</t>
  </si>
  <si>
    <t>1015</t>
  </si>
  <si>
    <t xml:space="preserve">Styret </t>
  </si>
  <si>
    <t>1016</t>
  </si>
  <si>
    <t>AU</t>
  </si>
  <si>
    <t>1020</t>
  </si>
  <si>
    <t>Valgkomité</t>
  </si>
  <si>
    <t>1022</t>
  </si>
  <si>
    <t>Kontrollkomité</t>
  </si>
  <si>
    <t>1030</t>
  </si>
  <si>
    <t>Politiske utvalg - andre</t>
  </si>
  <si>
    <t>1032</t>
  </si>
  <si>
    <t>Senior pol. utvalg</t>
  </si>
  <si>
    <t>1035</t>
  </si>
  <si>
    <t>Refleksjonsutvalg</t>
  </si>
  <si>
    <t>1042</t>
  </si>
  <si>
    <t>Tariffpolitisk utvalg</t>
  </si>
  <si>
    <t>1075</t>
  </si>
  <si>
    <t>Samarbeidsmøter med andre FO avdelinger</t>
  </si>
  <si>
    <t>1080</t>
  </si>
  <si>
    <t>AD HOC arbeid</t>
  </si>
  <si>
    <t>1082</t>
  </si>
  <si>
    <t>Landsmøteforberedelser</t>
  </si>
  <si>
    <t>1083</t>
  </si>
  <si>
    <t>Medlemsmøter - FO-interne spørsmål</t>
  </si>
  <si>
    <t>FAGPOLITISK ARBEID</t>
  </si>
  <si>
    <t>Forhandlinger tariff (streik)</t>
  </si>
  <si>
    <t>2020</t>
  </si>
  <si>
    <t>Medlemssaker/personalsaker</t>
  </si>
  <si>
    <t>Medlemsrettede aktiviteter 1 . Mai</t>
  </si>
  <si>
    <t>Medlemsfordeler - kino</t>
  </si>
  <si>
    <t>2025</t>
  </si>
  <si>
    <t>Medlemsrettede aktiviteter 3 : FO kafe/medlemsmøter</t>
  </si>
  <si>
    <t>2026</t>
  </si>
  <si>
    <t>Medlemsrettede aktiviteter 4: konf.kvinner og ledelse</t>
  </si>
  <si>
    <t>2027</t>
  </si>
  <si>
    <t>Aksjoner, møter, skolering av fagpolitisk karakter</t>
  </si>
  <si>
    <t>2030</t>
  </si>
  <si>
    <t>Eksterne konferanser/møter/seminarer</t>
  </si>
  <si>
    <t>2032</t>
  </si>
  <si>
    <t>Representasjon</t>
  </si>
  <si>
    <t>2035</t>
  </si>
  <si>
    <t>Klubbkonferanser</t>
  </si>
  <si>
    <t>2036</t>
  </si>
  <si>
    <t>Lokale fagpolitiske konferanser</t>
  </si>
  <si>
    <t>2042</t>
  </si>
  <si>
    <t>Kvinner på tvers</t>
  </si>
  <si>
    <t>2050</t>
  </si>
  <si>
    <t>Stipend</t>
  </si>
  <si>
    <t>2055</t>
  </si>
  <si>
    <t>Bevilgninger</t>
  </si>
  <si>
    <t>2095</t>
  </si>
  <si>
    <t>FO Helse Sørøst</t>
  </si>
  <si>
    <t>YRKESFAGLIG ARBEID</t>
  </si>
  <si>
    <t>3010</t>
  </si>
  <si>
    <t>Nordisk/internasjonalt samarbeid</t>
  </si>
  <si>
    <t>3040</t>
  </si>
  <si>
    <t>Eksterne konferanser</t>
  </si>
  <si>
    <t>3022</t>
  </si>
  <si>
    <t>Yrkesfaglig - barnevernpedagog</t>
  </si>
  <si>
    <t>Yrkesfaglig - sosionom</t>
  </si>
  <si>
    <t>3024</t>
  </si>
  <si>
    <t>Yrkesfaglig - vernepleier</t>
  </si>
  <si>
    <t>3042</t>
  </si>
  <si>
    <t>Interne konferanser</t>
  </si>
  <si>
    <t>3080</t>
  </si>
  <si>
    <t>Yrkefaglig-/yrkesetisk koferanse</t>
  </si>
  <si>
    <t>3044</t>
  </si>
  <si>
    <t>Ekstrerne seminarer</t>
  </si>
  <si>
    <t>3046</t>
  </si>
  <si>
    <t>Interne seminarer</t>
  </si>
  <si>
    <t>3050</t>
  </si>
  <si>
    <t xml:space="preserve">Veiledningsteori  - medlemskurs </t>
  </si>
  <si>
    <t>3060</t>
  </si>
  <si>
    <t>Nettverkssamlinger</t>
  </si>
  <si>
    <t>Temamøter - diverse</t>
  </si>
  <si>
    <t>Temamøte 1</t>
  </si>
  <si>
    <t>3072</t>
  </si>
  <si>
    <t>Temamøte 2</t>
  </si>
  <si>
    <t>3073</t>
  </si>
  <si>
    <t>Temamøte 3</t>
  </si>
  <si>
    <t>Yrkesfaglig-/yrkesetisk konferanse</t>
  </si>
  <si>
    <t>ORGANISASJON OG INFORMASJON</t>
  </si>
  <si>
    <t>4010</t>
  </si>
  <si>
    <t>LO kontingent</t>
  </si>
  <si>
    <t>4015</t>
  </si>
  <si>
    <t>Andre kontingenter</t>
  </si>
  <si>
    <t>4025</t>
  </si>
  <si>
    <t>Verving</t>
  </si>
  <si>
    <t>4030</t>
  </si>
  <si>
    <t>Profilering</t>
  </si>
  <si>
    <t>TILLITSVALGTSKOLERING</t>
  </si>
  <si>
    <t>Kurs i lov og avtaleverk</t>
  </si>
  <si>
    <t>Helse- og sosialpolitisk påvirkning</t>
  </si>
  <si>
    <t>Regionmøter</t>
  </si>
  <si>
    <t>Lokale forhandlinger</t>
  </si>
  <si>
    <t>5022</t>
  </si>
  <si>
    <t>Turnuskurs</t>
  </si>
  <si>
    <t>5024</t>
  </si>
  <si>
    <t>KS HTV samling for Vestland</t>
  </si>
  <si>
    <t>5026</t>
  </si>
  <si>
    <t>Grunnkurs</t>
  </si>
  <si>
    <t>5030</t>
  </si>
  <si>
    <t>Nettverksmøter Virke</t>
  </si>
  <si>
    <t>5032</t>
  </si>
  <si>
    <t>Nettverksmøter Spekter-Helse Bergen</t>
  </si>
  <si>
    <t>5070</t>
  </si>
  <si>
    <t>Nettverksmøter NHO</t>
  </si>
  <si>
    <t>5071</t>
  </si>
  <si>
    <t>Skolering organisasjonstillitsvalgte</t>
  </si>
  <si>
    <t>5080</t>
  </si>
  <si>
    <t>Annen tillitsvalgtskolering</t>
  </si>
  <si>
    <t xml:space="preserve">Andre kurs i egen regi 1- </t>
  </si>
  <si>
    <t>5072</t>
  </si>
  <si>
    <t xml:space="preserve">Andre kurs i egen regi 2 - </t>
  </si>
  <si>
    <t>5073</t>
  </si>
  <si>
    <t>Andre kurs i egen regi 3</t>
  </si>
  <si>
    <t>5085</t>
  </si>
  <si>
    <t>Kurs materiell  - generelt</t>
  </si>
  <si>
    <t>5091</t>
  </si>
  <si>
    <t>Lov og avtaleverk Oslo kommune</t>
  </si>
  <si>
    <t>5092</t>
  </si>
  <si>
    <t>Tillitsvalgtkonferansen</t>
  </si>
  <si>
    <t>5094</t>
  </si>
  <si>
    <t>Forhandlingskurs Oslo kommune</t>
  </si>
  <si>
    <t>5081</t>
  </si>
  <si>
    <t>Kurs politisk arbeid</t>
  </si>
  <si>
    <t>KLUBBER</t>
  </si>
  <si>
    <t>6021</t>
  </si>
  <si>
    <t>Klubbtilskudd KS Bergen</t>
  </si>
  <si>
    <t>6023</t>
  </si>
  <si>
    <t>Klubbtilskudd klubber i KS distrikt</t>
  </si>
  <si>
    <t>6024</t>
  </si>
  <si>
    <t>Klubbtilskudd klubber i Spekter</t>
  </si>
  <si>
    <t>6025</t>
  </si>
  <si>
    <t xml:space="preserve">Klubbtilskudd klubber i Virke </t>
  </si>
  <si>
    <t>6026</t>
  </si>
  <si>
    <t>Klubbtilskudd klubber i Bufetet</t>
  </si>
  <si>
    <t>6027</t>
  </si>
  <si>
    <t xml:space="preserve">Klubbtilskudd klubber i Stat </t>
  </si>
  <si>
    <t>6028</t>
  </si>
  <si>
    <t>Klubbtilskudd klubber i privat</t>
  </si>
  <si>
    <t>6029</t>
  </si>
  <si>
    <t>Klubbtilskudd FO studentene</t>
  </si>
  <si>
    <t>6030</t>
  </si>
  <si>
    <t>Klubbarbeid. Arbeid/reise klubber</t>
  </si>
  <si>
    <t>6031</t>
  </si>
  <si>
    <t>6033</t>
  </si>
  <si>
    <t>Klubbtilskudd klubber i NHO</t>
  </si>
  <si>
    <t>Klubbtilskudd klubb 10</t>
  </si>
  <si>
    <t>Tillitsvalgturnè</t>
  </si>
  <si>
    <t>6032</t>
  </si>
  <si>
    <t>Nettverksmøter</t>
  </si>
  <si>
    <t>6045</t>
  </si>
  <si>
    <t>Samling medlemmer Stat NAV</t>
  </si>
  <si>
    <t>6060</t>
  </si>
  <si>
    <t>Klubbtilskudd klubb 1; KS Bergen</t>
  </si>
  <si>
    <t>6070</t>
  </si>
  <si>
    <t>Klubbarbeid/klubbmøter</t>
  </si>
  <si>
    <t>DRIFT KONTORET</t>
  </si>
  <si>
    <t>7010</t>
  </si>
  <si>
    <t>Lønn, sos.avg., pensj.kostn.- leder</t>
  </si>
  <si>
    <t>7015</t>
  </si>
  <si>
    <t>7018</t>
  </si>
  <si>
    <t>Lønn, sos.avg., pensj.kostn.- kontosekretær</t>
  </si>
  <si>
    <t>Fylkessekretær</t>
  </si>
  <si>
    <t>7019</t>
  </si>
  <si>
    <t>7020</t>
  </si>
  <si>
    <t>Nestleder</t>
  </si>
  <si>
    <t>7032</t>
  </si>
  <si>
    <t>Aviser kontor</t>
  </si>
  <si>
    <t>7034</t>
  </si>
  <si>
    <t>Barnepass</t>
  </si>
  <si>
    <t>7040</t>
  </si>
  <si>
    <t xml:space="preserve">Personalopplæring </t>
  </si>
  <si>
    <t>7048</t>
  </si>
  <si>
    <t>Kontorsamlinger</t>
  </si>
  <si>
    <t>7058</t>
  </si>
  <si>
    <t>Velferdstiltak/gaver etc.</t>
  </si>
  <si>
    <t>7060</t>
  </si>
  <si>
    <t>Kontorlokaler - husleie/strøm/renhold etc.</t>
  </si>
  <si>
    <t>7070</t>
  </si>
  <si>
    <t>Kontordrift  -  rekvisita, kaffe/te etc.</t>
  </si>
  <si>
    <t>7072</t>
  </si>
  <si>
    <t>Inventar og diverse utstyr</t>
  </si>
  <si>
    <t>7074</t>
  </si>
  <si>
    <t>Porto</t>
  </si>
  <si>
    <t>7076</t>
  </si>
  <si>
    <t>Litteratur</t>
  </si>
  <si>
    <t>7080</t>
  </si>
  <si>
    <t>IKT</t>
  </si>
  <si>
    <t>7084</t>
  </si>
  <si>
    <t>Telefon-bredbånd</t>
  </si>
  <si>
    <t>7090</t>
  </si>
  <si>
    <t xml:space="preserve">Ytelser iht Reglement for lønna tillitsvalgte </t>
  </si>
  <si>
    <t>7094</t>
  </si>
  <si>
    <t>Gebyrer</t>
  </si>
  <si>
    <t xml:space="preserve">Annet </t>
  </si>
  <si>
    <t>INTERNASJONALT ARBEID</t>
  </si>
  <si>
    <t>8010</t>
  </si>
  <si>
    <t>Internasjonalt prosjekt 1</t>
  </si>
  <si>
    <t>8020</t>
  </si>
  <si>
    <t>Internasjonalt prosjekt 2</t>
  </si>
  <si>
    <t>8030</t>
  </si>
  <si>
    <t>Internasjonalt prosjekt 3</t>
  </si>
  <si>
    <t>8040</t>
  </si>
  <si>
    <t>Internasjonalt prosjekt 4</t>
  </si>
  <si>
    <t>Internasjonalt arbeid/bevilgninger</t>
  </si>
  <si>
    <t>Internasjonalt prosjekt TASWO</t>
  </si>
  <si>
    <t xml:space="preserve">Internasjonalt prosjekt  TASWO i regi av FO </t>
  </si>
  <si>
    <t>8050</t>
  </si>
  <si>
    <t>Internasjonalt arbeid - Palestina</t>
  </si>
  <si>
    <t>8080</t>
  </si>
  <si>
    <t>Internasjonalt prosjekt / bevilgning</t>
  </si>
  <si>
    <t>foreløpig</t>
  </si>
  <si>
    <t xml:space="preserve"> Budsjett</t>
  </si>
  <si>
    <t>FORSLAG BUDSJETT ÅRSMØTE 2024</t>
  </si>
  <si>
    <t>foreløpig budsjett</t>
  </si>
  <si>
    <t>BUDSJETT FO VESTLAND ÅRSMØTE 2024</t>
  </si>
  <si>
    <t>Org.tillitsvalgt 20%+100%</t>
  </si>
  <si>
    <t>SAK 6.1 Budsjett FO Vestland 2024</t>
  </si>
  <si>
    <t>Forslagsstiller: Avdelingsstyret</t>
  </si>
  <si>
    <t xml:space="preserve">Forslag til vedtak: Årsmøte FO Vestland vedtar følgende </t>
  </si>
  <si>
    <t>budsjett for FO Vestland 2024</t>
  </si>
  <si>
    <t>Inntekter</t>
  </si>
  <si>
    <t xml:space="preserve">Kr 12 563 438,-  </t>
  </si>
  <si>
    <t>Utgifter</t>
  </si>
  <si>
    <r>
      <t xml:space="preserve">Kr </t>
    </r>
    <r>
      <rPr>
        <b/>
        <sz val="12"/>
        <color rgb="FFFF0000"/>
        <rFont val="Calibri Light"/>
        <family val="2"/>
      </rPr>
      <t>14 578 679,-</t>
    </r>
  </si>
  <si>
    <r>
      <t xml:space="preserve">Dette blir et «underskudds budsjett»  med overforbruk på </t>
    </r>
    <r>
      <rPr>
        <sz val="12"/>
        <color rgb="FFFF0000"/>
        <rFont val="Calibri"/>
        <family val="2"/>
      </rPr>
      <t>Kr -2 015 241,-</t>
    </r>
  </si>
  <si>
    <r>
      <t xml:space="preserve">Underskuddet dekkes inn av oppspart egenkapital fra 2023 på </t>
    </r>
    <r>
      <rPr>
        <sz val="12"/>
        <color rgb="FFFF0000"/>
        <rFont val="Calibri"/>
        <family val="2"/>
      </rPr>
      <t>Kr 4 828 977,-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</si>
</sst>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&quot;-&quot;??_);_(@_)"/>
    <numFmt numFmtId="165" formatCode="_ * #,##0.00_ ;_ * \-#,##0.00_ ;_ * &quot;-&quot;??_ ;_ @_ "/>
    <numFmt numFmtId="166" formatCode="#,##0.0"/>
    <numFmt numFmtId="167" formatCode="dd/mm/yy;@"/>
    <numFmt numFmtId="168" formatCode="[$-414]mmm\.\ yy;@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sz val="9"/>
      <color rgb="FFFF0000"/>
      <name val="Arial"/>
      <family val="2"/>
    </font>
    <font>
      <sz val="10"/>
      <color theme="1"/>
      <name val="Arial"/>
      <family val="2"/>
    </font>
    <font>
      <sz val="10"/>
      <name val="Arial"/>
    </font>
    <font>
      <sz val="16"/>
      <name val="Calibri Light"/>
      <family val="2"/>
    </font>
    <font>
      <sz val="9"/>
      <name val="Calibri Light"/>
      <family val="2"/>
    </font>
    <font>
      <b/>
      <sz val="9"/>
      <name val="Calibri Light"/>
      <family val="2"/>
    </font>
    <font>
      <sz val="9"/>
      <color rgb="FFFF0000"/>
      <name val="Calibri Light"/>
      <family val="2"/>
    </font>
    <font>
      <b/>
      <u/>
      <sz val="9"/>
      <name val="Calibri Light"/>
      <family val="2"/>
    </font>
    <font>
      <b/>
      <sz val="16"/>
      <name val="Calibri Light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color rgb="FFFF0000"/>
      <name val="Calibri Light"/>
      <family val="2"/>
    </font>
    <font>
      <sz val="11"/>
      <color rgb="FFC00000"/>
      <name val="Calibri"/>
      <family val="2"/>
      <scheme val="minor"/>
    </font>
    <font>
      <sz val="12"/>
      <color rgb="FFC00000"/>
      <name val="Calibri"/>
      <family val="2"/>
    </font>
    <font>
      <sz val="12"/>
      <name val="Arial"/>
      <family val="2"/>
    </font>
    <font>
      <sz val="12"/>
      <color rgb="FF000000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0" fillId="4" borderId="6" applyNumberFormat="0" applyFont="0" applyAlignment="0" applyProtection="0"/>
  </cellStyleXfs>
  <cellXfs count="169">
    <xf numFmtId="0" fontId="0" fillId="0" borderId="0" xfId="0"/>
    <xf numFmtId="0" fontId="4" fillId="2" borderId="0" xfId="0" applyFont="1" applyFill="1" applyAlignment="1">
      <alignment horizontal="center"/>
    </xf>
    <xf numFmtId="3" fontId="3" fillId="2" borderId="0" xfId="0" applyNumberFormat="1" applyFont="1" applyFill="1"/>
    <xf numFmtId="0" fontId="3" fillId="0" borderId="0" xfId="0" applyFont="1"/>
    <xf numFmtId="3" fontId="3" fillId="0" borderId="0" xfId="0" applyNumberFormat="1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3" xfId="0" applyFont="1" applyBorder="1"/>
    <xf numFmtId="3" fontId="3" fillId="0" borderId="3" xfId="0" applyNumberFormat="1" applyFont="1" applyBorder="1"/>
    <xf numFmtId="3" fontId="4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2" borderId="4" xfId="0" applyFont="1" applyFill="1" applyBorder="1" applyAlignment="1">
      <alignment horizontal="center"/>
    </xf>
    <xf numFmtId="3" fontId="3" fillId="2" borderId="4" xfId="0" applyNumberFormat="1" applyFont="1" applyFill="1" applyBorder="1"/>
    <xf numFmtId="0" fontId="3" fillId="2" borderId="0" xfId="0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3" fontId="3" fillId="2" borderId="4" xfId="0" applyNumberFormat="1" applyFont="1" applyFill="1" applyBorder="1" applyAlignment="1">
      <alignment horizontal="center"/>
    </xf>
    <xf numFmtId="3" fontId="3" fillId="2" borderId="2" xfId="0" quotePrefix="1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3" fontId="3" fillId="0" borderId="2" xfId="0" applyNumberFormat="1" applyFont="1" applyBorder="1"/>
    <xf numFmtId="3" fontId="3" fillId="2" borderId="2" xfId="0" applyNumberFormat="1" applyFont="1" applyFill="1" applyBorder="1" applyAlignment="1">
      <alignment horizontal="center"/>
    </xf>
    <xf numFmtId="3" fontId="4" fillId="0" borderId="0" xfId="0" applyNumberFormat="1" applyFont="1"/>
    <xf numFmtId="0" fontId="4" fillId="0" borderId="0" xfId="0" applyFont="1" applyAlignment="1">
      <alignment horizontal="right"/>
    </xf>
    <xf numFmtId="49" fontId="3" fillId="0" borderId="0" xfId="0" applyNumberFormat="1" applyFont="1"/>
    <xf numFmtId="49" fontId="3" fillId="0" borderId="0" xfId="0" applyNumberFormat="1" applyFont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3" xfId="0" applyNumberFormat="1" applyFont="1" applyBorder="1" applyAlignment="1">
      <alignment horizontal="right"/>
    </xf>
    <xf numFmtId="4" fontId="3" fillId="0" borderId="3" xfId="0" applyNumberFormat="1" applyFont="1" applyBorder="1"/>
    <xf numFmtId="49" fontId="3" fillId="0" borderId="0" xfId="0" applyNumberFormat="1" applyFont="1" applyAlignment="1">
      <alignment horizontal="right"/>
    </xf>
    <xf numFmtId="49" fontId="3" fillId="0" borderId="3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168" fontId="4" fillId="0" borderId="0" xfId="0" applyNumberFormat="1" applyFont="1" applyAlignment="1">
      <alignment horizontal="left"/>
    </xf>
    <xf numFmtId="3" fontId="5" fillId="0" borderId="0" xfId="0" applyNumberFormat="1" applyFont="1"/>
    <xf numFmtId="0" fontId="6" fillId="0" borderId="0" xfId="0" applyFont="1" applyAlignment="1">
      <alignment horizontal="left"/>
    </xf>
    <xf numFmtId="3" fontId="3" fillId="3" borderId="0" xfId="0" applyNumberFormat="1" applyFont="1" applyFill="1"/>
    <xf numFmtId="0" fontId="8" fillId="0" borderId="0" xfId="0" applyFont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3" fontId="3" fillId="0" borderId="0" xfId="1" applyNumberFormat="1" applyFont="1" applyFill="1"/>
    <xf numFmtId="0" fontId="4" fillId="2" borderId="0" xfId="0" applyFont="1" applyFill="1" applyAlignment="1">
      <alignment horizontal="left"/>
    </xf>
    <xf numFmtId="3" fontId="3" fillId="0" borderId="0" xfId="0" applyNumberFormat="1" applyFont="1" applyAlignment="1">
      <alignment wrapText="1"/>
    </xf>
    <xf numFmtId="3" fontId="3" fillId="0" borderId="0" xfId="1" applyNumberFormat="1" applyFont="1" applyFill="1" applyAlignment="1"/>
    <xf numFmtId="3" fontId="3" fillId="0" borderId="3" xfId="1" applyNumberFormat="1" applyFont="1" applyFill="1" applyBorder="1"/>
    <xf numFmtId="3" fontId="4" fillId="0" borderId="0" xfId="0" applyNumberFormat="1" applyFont="1" applyAlignment="1">
      <alignment horizontal="center"/>
    </xf>
    <xf numFmtId="3" fontId="7" fillId="0" borderId="0" xfId="0" applyNumberFormat="1" applyFont="1"/>
    <xf numFmtId="166" fontId="3" fillId="0" borderId="0" xfId="0" applyNumberFormat="1" applyFont="1" applyAlignment="1">
      <alignment horizontal="right"/>
    </xf>
    <xf numFmtId="3" fontId="3" fillId="0" borderId="0" xfId="0" quotePrefix="1" applyNumberFormat="1" applyFont="1" applyAlignment="1">
      <alignment horizontal="center"/>
    </xf>
    <xf numFmtId="3" fontId="2" fillId="0" borderId="0" xfId="0" applyNumberFormat="1" applyFont="1"/>
    <xf numFmtId="3" fontId="2" fillId="0" borderId="0" xfId="0" applyNumberFormat="1" applyFont="1" applyAlignment="1">
      <alignment horizontal="right"/>
    </xf>
    <xf numFmtId="3" fontId="3" fillId="0" borderId="5" xfId="0" applyNumberFormat="1" applyFont="1" applyBorder="1"/>
    <xf numFmtId="3" fontId="9" fillId="0" borderId="0" xfId="0" applyNumberFormat="1" applyFont="1" applyAlignment="1">
      <alignment horizontal="right"/>
    </xf>
    <xf numFmtId="0" fontId="3" fillId="0" borderId="0" xfId="5" applyFont="1"/>
    <xf numFmtId="0" fontId="4" fillId="0" borderId="0" xfId="0" applyFont="1" applyAlignment="1">
      <alignment horizontal="left"/>
    </xf>
    <xf numFmtId="3" fontId="2" fillId="0" borderId="0" xfId="5" applyNumberFormat="1"/>
    <xf numFmtId="49" fontId="3" fillId="3" borderId="2" xfId="0" applyNumberFormat="1" applyFont="1" applyFill="1" applyBorder="1" applyAlignment="1">
      <alignment horizontal="center"/>
    </xf>
    <xf numFmtId="3" fontId="2" fillId="0" borderId="2" xfId="0" applyNumberFormat="1" applyFont="1" applyBorder="1"/>
    <xf numFmtId="3" fontId="3" fillId="3" borderId="0" xfId="0" applyNumberFormat="1" applyFont="1" applyFill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14" fontId="3" fillId="3" borderId="2" xfId="0" applyNumberFormat="1" applyFont="1" applyFill="1" applyBorder="1" applyAlignment="1">
      <alignment horizontal="center"/>
    </xf>
    <xf numFmtId="3" fontId="4" fillId="0" borderId="0" xfId="0" quotePrefix="1" applyNumberFormat="1" applyFont="1"/>
    <xf numFmtId="3" fontId="3" fillId="0" borderId="5" xfId="1" applyNumberFormat="1" applyFont="1" applyFill="1" applyBorder="1"/>
    <xf numFmtId="3" fontId="4" fillId="3" borderId="4" xfId="0" applyNumberFormat="1" applyFont="1" applyFill="1" applyBorder="1"/>
    <xf numFmtId="3" fontId="4" fillId="3" borderId="4" xfId="0" applyNumberFormat="1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3" fillId="0" borderId="3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right"/>
    </xf>
    <xf numFmtId="166" fontId="3" fillId="0" borderId="0" xfId="0" applyNumberFormat="1" applyFont="1" applyFill="1" applyAlignment="1">
      <alignment horizontal="right"/>
    </xf>
    <xf numFmtId="3" fontId="3" fillId="0" borderId="0" xfId="0" applyNumberFormat="1" applyFont="1" applyFill="1"/>
    <xf numFmtId="3" fontId="2" fillId="0" borderId="2" xfId="0" applyNumberFormat="1" applyFont="1" applyFill="1" applyBorder="1"/>
    <xf numFmtId="3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right"/>
    </xf>
    <xf numFmtId="3" fontId="9" fillId="0" borderId="0" xfId="0" applyNumberFormat="1" applyFont="1" applyFill="1" applyAlignment="1">
      <alignment horizontal="right"/>
    </xf>
    <xf numFmtId="3" fontId="3" fillId="0" borderId="2" xfId="0" applyNumberFormat="1" applyFont="1" applyFill="1" applyBorder="1"/>
    <xf numFmtId="3" fontId="3" fillId="0" borderId="5" xfId="0" applyNumberFormat="1" applyFont="1" applyFill="1" applyBorder="1"/>
    <xf numFmtId="3" fontId="3" fillId="0" borderId="4" xfId="0" applyNumberFormat="1" applyFont="1" applyFill="1" applyBorder="1" applyAlignment="1">
      <alignment horizontal="center"/>
    </xf>
    <xf numFmtId="3" fontId="2" fillId="0" borderId="0" xfId="0" applyNumberFormat="1" applyFont="1" applyFill="1"/>
    <xf numFmtId="3" fontId="3" fillId="0" borderId="0" xfId="0" quotePrefix="1" applyNumberFormat="1" applyFont="1" applyFill="1" applyAlignment="1">
      <alignment horizontal="center"/>
    </xf>
    <xf numFmtId="0" fontId="3" fillId="0" borderId="0" xfId="0" applyFont="1" applyFill="1"/>
    <xf numFmtId="3" fontId="2" fillId="0" borderId="0" xfId="5" applyNumberFormat="1" applyFill="1"/>
    <xf numFmtId="49" fontId="3" fillId="0" borderId="0" xfId="0" applyNumberFormat="1" applyFont="1" applyFill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right"/>
    </xf>
    <xf numFmtId="3" fontId="3" fillId="0" borderId="3" xfId="0" applyNumberFormat="1" applyFont="1" applyFill="1" applyBorder="1"/>
    <xf numFmtId="3" fontId="3" fillId="3" borderId="1" xfId="0" applyNumberFormat="1" applyFont="1" applyFill="1" applyBorder="1"/>
    <xf numFmtId="3" fontId="3" fillId="3" borderId="2" xfId="0" applyNumberFormat="1" applyFont="1" applyFill="1" applyBorder="1"/>
    <xf numFmtId="3" fontId="3" fillId="3" borderId="0" xfId="0" applyNumberFormat="1" applyFont="1" applyFill="1" applyBorder="1"/>
    <xf numFmtId="3" fontId="3" fillId="0" borderId="1" xfId="0" applyNumberFormat="1" applyFont="1" applyFill="1" applyBorder="1" applyAlignment="1">
      <alignment horizontal="right"/>
    </xf>
    <xf numFmtId="3" fontId="3" fillId="3" borderId="7" xfId="0" applyNumberFormat="1" applyFont="1" applyFill="1" applyBorder="1"/>
    <xf numFmtId="1" fontId="1" fillId="0" borderId="6" xfId="6" applyNumberFormat="1" applyFont="1" applyFill="1" applyAlignment="1">
      <alignment horizontal="center"/>
    </xf>
    <xf numFmtId="3" fontId="1" fillId="3" borderId="6" xfId="6" applyNumberFormat="1" applyFont="1" applyFill="1"/>
    <xf numFmtId="3" fontId="1" fillId="4" borderId="6" xfId="6" applyNumberFormat="1" applyFont="1" applyAlignment="1">
      <alignment horizontal="center"/>
    </xf>
    <xf numFmtId="49" fontId="1" fillId="4" borderId="6" xfId="6" applyNumberFormat="1" applyFont="1" applyAlignment="1">
      <alignment horizontal="center"/>
    </xf>
    <xf numFmtId="3" fontId="1" fillId="4" borderId="6" xfId="6" applyNumberFormat="1" applyFont="1"/>
    <xf numFmtId="3" fontId="1" fillId="3" borderId="6" xfId="6" applyNumberFormat="1" applyFont="1" applyFill="1" applyAlignment="1">
      <alignment horizontal="center"/>
    </xf>
    <xf numFmtId="3" fontId="1" fillId="4" borderId="6" xfId="6" applyNumberFormat="1" applyFont="1" applyAlignment="1">
      <alignment horizontal="right"/>
    </xf>
    <xf numFmtId="3" fontId="1" fillId="4" borderId="9" xfId="6" applyNumberFormat="1" applyFont="1" applyBorder="1"/>
    <xf numFmtId="3" fontId="1" fillId="4" borderId="8" xfId="6" applyNumberFormat="1" applyFont="1" applyBorder="1"/>
    <xf numFmtId="3" fontId="1" fillId="3" borderId="6" xfId="6" quotePrefix="1" applyNumberFormat="1" applyFont="1" applyFill="1" applyAlignment="1">
      <alignment horizontal="center"/>
    </xf>
    <xf numFmtId="1" fontId="1" fillId="4" borderId="6" xfId="6" applyNumberFormat="1" applyFont="1" applyAlignment="1">
      <alignment horizontal="center"/>
    </xf>
    <xf numFmtId="0" fontId="18" fillId="0" borderId="0" xfId="0" applyFont="1" applyAlignment="1">
      <alignment vertical="center"/>
    </xf>
    <xf numFmtId="3" fontId="11" fillId="3" borderId="7" xfId="0" applyNumberFormat="1" applyFont="1" applyFill="1" applyBorder="1" applyAlignment="1">
      <alignment horizontal="left"/>
    </xf>
    <xf numFmtId="3" fontId="11" fillId="3" borderId="7" xfId="0" applyNumberFormat="1" applyFont="1" applyFill="1" applyBorder="1" applyAlignment="1">
      <alignment horizontal="center"/>
    </xf>
    <xf numFmtId="3" fontId="11" fillId="3" borderId="7" xfId="0" applyNumberFormat="1" applyFont="1" applyFill="1" applyBorder="1"/>
    <xf numFmtId="3" fontId="16" fillId="3" borderId="7" xfId="6" applyNumberFormat="1" applyFont="1" applyFill="1" applyBorder="1"/>
    <xf numFmtId="0" fontId="0" fillId="0" borderId="7" xfId="0" applyBorder="1"/>
    <xf numFmtId="0" fontId="12" fillId="0" borderId="7" xfId="0" applyFont="1" applyBorder="1"/>
    <xf numFmtId="3" fontId="13" fillId="0" borderId="7" xfId="0" applyNumberFormat="1" applyFont="1" applyBorder="1"/>
    <xf numFmtId="3" fontId="13" fillId="0" borderId="7" xfId="0" applyNumberFormat="1" applyFont="1" applyFill="1" applyBorder="1"/>
    <xf numFmtId="3" fontId="13" fillId="0" borderId="7" xfId="6" applyNumberFormat="1" applyFont="1" applyFill="1" applyBorder="1"/>
    <xf numFmtId="0" fontId="12" fillId="0" borderId="7" xfId="0" quotePrefix="1" applyFont="1" applyBorder="1"/>
    <xf numFmtId="3" fontId="12" fillId="0" borderId="7" xfId="0" applyNumberFormat="1" applyFont="1" applyBorder="1"/>
    <xf numFmtId="49" fontId="13" fillId="0" borderId="7" xfId="0" applyNumberFormat="1" applyFont="1" applyBorder="1" applyAlignment="1">
      <alignment readingOrder="1"/>
    </xf>
    <xf numFmtId="0" fontId="13" fillId="0" borderId="7" xfId="0" applyFont="1" applyBorder="1" applyAlignment="1">
      <alignment horizontal="left"/>
    </xf>
    <xf numFmtId="0" fontId="12" fillId="2" borderId="7" xfId="0" applyFont="1" applyFill="1" applyBorder="1"/>
    <xf numFmtId="3" fontId="12" fillId="2" borderId="7" xfId="0" applyNumberFormat="1" applyFont="1" applyFill="1" applyBorder="1"/>
    <xf numFmtId="3" fontId="13" fillId="2" borderId="7" xfId="0" applyNumberFormat="1" applyFont="1" applyFill="1" applyBorder="1"/>
    <xf numFmtId="3" fontId="13" fillId="3" borderId="7" xfId="0" applyNumberFormat="1" applyFont="1" applyFill="1" applyBorder="1"/>
    <xf numFmtId="3" fontId="13" fillId="3" borderId="7" xfId="6" applyNumberFormat="1" applyFont="1" applyFill="1" applyBorder="1"/>
    <xf numFmtId="0" fontId="13" fillId="2" borderId="7" xfId="0" applyFont="1" applyFill="1" applyBorder="1"/>
    <xf numFmtId="3" fontId="13" fillId="2" borderId="7" xfId="1" applyNumberFormat="1" applyFont="1" applyFill="1" applyBorder="1"/>
    <xf numFmtId="3" fontId="12" fillId="2" borderId="7" xfId="1" applyNumberFormat="1" applyFont="1" applyFill="1" applyBorder="1" applyAlignment="1">
      <alignment horizontal="center"/>
    </xf>
    <xf numFmtId="3" fontId="12" fillId="3" borderId="7" xfId="1" applyNumberFormat="1" applyFont="1" applyFill="1" applyBorder="1" applyAlignment="1">
      <alignment horizontal="center"/>
    </xf>
    <xf numFmtId="3" fontId="13" fillId="3" borderId="7" xfId="6" applyNumberFormat="1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167" fontId="12" fillId="2" borderId="7" xfId="1" applyNumberFormat="1" applyFont="1" applyFill="1" applyBorder="1" applyAlignment="1">
      <alignment horizontal="center"/>
    </xf>
    <xf numFmtId="49" fontId="12" fillId="3" borderId="7" xfId="0" applyNumberFormat="1" applyFont="1" applyFill="1" applyBorder="1" applyAlignment="1">
      <alignment horizontal="center"/>
    </xf>
    <xf numFmtId="49" fontId="13" fillId="3" borderId="7" xfId="6" applyNumberFormat="1" applyFont="1" applyFill="1" applyBorder="1" applyAlignment="1">
      <alignment horizontal="center"/>
    </xf>
    <xf numFmtId="167" fontId="12" fillId="0" borderId="7" xfId="1" applyNumberFormat="1" applyFont="1" applyFill="1" applyBorder="1" applyAlignment="1">
      <alignment horizontal="center"/>
    </xf>
    <xf numFmtId="3" fontId="12" fillId="0" borderId="7" xfId="5" applyNumberFormat="1" applyFont="1" applyBorder="1"/>
    <xf numFmtId="3" fontId="12" fillId="0" borderId="7" xfId="5" applyNumberFormat="1" applyFont="1" applyFill="1" applyBorder="1"/>
    <xf numFmtId="0" fontId="12" fillId="0" borderId="7" xfId="0" applyFont="1" applyBorder="1" applyAlignment="1">
      <alignment horizontal="center"/>
    </xf>
    <xf numFmtId="3" fontId="12" fillId="0" borderId="7" xfId="0" applyNumberFormat="1" applyFont="1" applyFill="1" applyBorder="1"/>
    <xf numFmtId="3" fontId="13" fillId="4" borderId="7" xfId="6" applyNumberFormat="1" applyFont="1" applyBorder="1"/>
    <xf numFmtId="3" fontId="19" fillId="4" borderId="7" xfId="6" applyNumberFormat="1" applyFont="1" applyBorder="1"/>
    <xf numFmtId="3" fontId="12" fillId="0" borderId="7" xfId="0" applyNumberFormat="1" applyFont="1" applyFill="1" applyBorder="1" applyAlignment="1">
      <alignment horizontal="right"/>
    </xf>
    <xf numFmtId="3" fontId="14" fillId="0" borderId="7" xfId="0" applyNumberFormat="1" applyFont="1" applyBorder="1"/>
    <xf numFmtId="3" fontId="12" fillId="2" borderId="7" xfId="0" applyNumberFormat="1" applyFont="1" applyFill="1" applyBorder="1" applyAlignment="1">
      <alignment horizontal="center"/>
    </xf>
    <xf numFmtId="0" fontId="12" fillId="3" borderId="7" xfId="0" applyFont="1" applyFill="1" applyBorder="1"/>
    <xf numFmtId="4" fontId="12" fillId="3" borderId="7" xfId="0" applyNumberFormat="1" applyFont="1" applyFill="1" applyBorder="1"/>
    <xf numFmtId="3" fontId="14" fillId="3" borderId="7" xfId="1" applyNumberFormat="1" applyFont="1" applyFill="1" applyBorder="1"/>
    <xf numFmtId="3" fontId="12" fillId="3" borderId="7" xfId="1" applyNumberFormat="1" applyFont="1" applyFill="1" applyBorder="1"/>
    <xf numFmtId="0" fontId="12" fillId="0" borderId="7" xfId="0" applyFont="1" applyFill="1" applyBorder="1"/>
    <xf numFmtId="0" fontId="13" fillId="0" borderId="7" xfId="6" applyFont="1" applyFill="1" applyBorder="1"/>
    <xf numFmtId="0" fontId="13" fillId="0" borderId="7" xfId="0" applyFont="1" applyBorder="1"/>
    <xf numFmtId="0" fontId="12" fillId="3" borderId="7" xfId="0" applyFont="1" applyFill="1" applyBorder="1" applyAlignment="1">
      <alignment horizontal="center"/>
    </xf>
    <xf numFmtId="3" fontId="12" fillId="3" borderId="7" xfId="0" applyNumberFormat="1" applyFont="1" applyFill="1" applyBorder="1" applyAlignment="1">
      <alignment horizontal="center"/>
    </xf>
    <xf numFmtId="0" fontId="13" fillId="3" borderId="7" xfId="6" applyFont="1" applyFill="1" applyBorder="1" applyAlignment="1">
      <alignment horizontal="center"/>
    </xf>
    <xf numFmtId="4" fontId="13" fillId="2" borderId="7" xfId="0" applyNumberFormat="1" applyFont="1" applyFill="1" applyBorder="1"/>
    <xf numFmtId="4" fontId="12" fillId="2" borderId="7" xfId="0" applyNumberFormat="1" applyFont="1" applyFill="1" applyBorder="1"/>
    <xf numFmtId="4" fontId="12" fillId="0" borderId="7" xfId="0" applyNumberFormat="1" applyFont="1" applyBorder="1"/>
    <xf numFmtId="3" fontId="13" fillId="0" borderId="7" xfId="1" applyNumberFormat="1" applyFont="1" applyBorder="1"/>
    <xf numFmtId="3" fontId="13" fillId="0" borderId="7" xfId="1" applyNumberFormat="1" applyFont="1" applyFill="1" applyBorder="1"/>
    <xf numFmtId="3" fontId="12" fillId="0" borderId="7" xfId="1" applyNumberFormat="1" applyFont="1" applyBorder="1"/>
    <xf numFmtId="3" fontId="12" fillId="0" borderId="7" xfId="1" applyNumberFormat="1" applyFont="1" applyFill="1" applyBorder="1"/>
    <xf numFmtId="3" fontId="15" fillId="0" borderId="7" xfId="6" applyNumberFormat="1" applyFont="1" applyFill="1" applyBorder="1"/>
    <xf numFmtId="0" fontId="17" fillId="0" borderId="7" xfId="0" applyFont="1" applyBorder="1"/>
    <xf numFmtId="3" fontId="20" fillId="4" borderId="6" xfId="6" applyNumberFormat="1" applyFont="1"/>
    <xf numFmtId="0" fontId="21" fillId="0" borderId="0" xfId="0" applyFont="1" applyAlignment="1">
      <alignment horizontal="left" vertical="center" readingOrder="1"/>
    </xf>
    <xf numFmtId="0" fontId="22" fillId="0" borderId="0" xfId="0" applyFont="1"/>
    <xf numFmtId="0" fontId="23" fillId="0" borderId="0" xfId="0" applyFont="1" applyAlignment="1">
      <alignment horizontal="left" vertical="center" readingOrder="1"/>
    </xf>
    <xf numFmtId="0" fontId="24" fillId="0" borderId="0" xfId="0" applyFont="1" applyAlignment="1">
      <alignment horizontal="left" vertical="center" readingOrder="1"/>
    </xf>
  </cellXfs>
  <cellStyles count="7">
    <cellStyle name="Komma" xfId="1" builtinId="3"/>
    <cellStyle name="Komma 2" xfId="2" xr:uid="{00000000-0005-0000-0000-000001000000}"/>
    <cellStyle name="Komma 3" xfId="3" xr:uid="{00000000-0005-0000-0000-000002000000}"/>
    <cellStyle name="Komma 3 2" xfId="4" xr:uid="{00000000-0005-0000-0000-000003000000}"/>
    <cellStyle name="Merknad" xfId="6" builtinId="10"/>
    <cellStyle name="Normal" xfId="0" builtinId="0"/>
    <cellStyle name="Normal 2" xfId="5" xr:uid="{00000000-0005-0000-0000-000005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5E650-4DB8-4B67-9CAC-F5FC84657A3C}">
  <dimension ref="A1:T50"/>
  <sheetViews>
    <sheetView tabSelected="1" topLeftCell="B24" zoomScale="124" zoomScaleNormal="124" workbookViewId="0">
      <selection activeCell="H30" sqref="H30"/>
    </sheetView>
  </sheetViews>
  <sheetFormatPr baseColWidth="10" defaultRowHeight="13.2" x14ac:dyDescent="0.25"/>
  <cols>
    <col min="1" max="1" width="11.5546875" style="112"/>
    <col min="2" max="2" width="20" style="112" customWidth="1"/>
    <col min="3" max="5" width="11.5546875" style="112"/>
    <col min="6" max="6" width="11.44140625" style="163"/>
  </cols>
  <sheetData>
    <row r="1" spans="1:6" ht="21" x14ac:dyDescent="0.4">
      <c r="A1" s="108" t="s">
        <v>271</v>
      </c>
      <c r="B1" s="109"/>
      <c r="C1" s="110"/>
      <c r="D1" s="110"/>
      <c r="E1" s="110"/>
      <c r="F1" s="111"/>
    </row>
    <row r="2" spans="1:6" x14ac:dyDescent="0.25">
      <c r="A2" s="113"/>
      <c r="B2" s="113"/>
      <c r="C2" s="113"/>
      <c r="D2" s="114"/>
      <c r="E2" s="115"/>
      <c r="F2" s="116"/>
    </row>
    <row r="3" spans="1:6" x14ac:dyDescent="0.25">
      <c r="A3" s="117"/>
      <c r="B3" s="113"/>
      <c r="C3" s="113"/>
      <c r="D3" s="114"/>
      <c r="E3" s="115"/>
      <c r="F3" s="116"/>
    </row>
    <row r="4" spans="1:6" x14ac:dyDescent="0.25">
      <c r="A4" s="113"/>
      <c r="B4" s="113"/>
      <c r="C4" s="118"/>
      <c r="D4" s="114"/>
      <c r="E4" s="115"/>
      <c r="F4" s="116"/>
    </row>
    <row r="5" spans="1:6" x14ac:dyDescent="0.25">
      <c r="A5" s="113"/>
      <c r="B5" s="113"/>
      <c r="C5" s="118"/>
      <c r="D5" s="114"/>
      <c r="E5" s="115"/>
      <c r="F5" s="116"/>
    </row>
    <row r="6" spans="1:6" x14ac:dyDescent="0.25">
      <c r="A6" s="119" t="s">
        <v>0</v>
      </c>
      <c r="B6" s="120">
        <v>12</v>
      </c>
      <c r="C6" s="118"/>
      <c r="D6" s="114"/>
      <c r="E6" s="115"/>
      <c r="F6" s="116"/>
    </row>
    <row r="7" spans="1:6" x14ac:dyDescent="0.25">
      <c r="A7" s="121"/>
      <c r="B7" s="121"/>
      <c r="C7" s="122"/>
      <c r="D7" s="123"/>
      <c r="E7" s="124"/>
      <c r="F7" s="125"/>
    </row>
    <row r="8" spans="1:6" x14ac:dyDescent="0.25">
      <c r="A8" s="126"/>
      <c r="B8" s="126" t="s">
        <v>1</v>
      </c>
      <c r="C8" s="127"/>
      <c r="D8" s="128" t="s">
        <v>2</v>
      </c>
      <c r="E8" s="129" t="s">
        <v>267</v>
      </c>
      <c r="F8" s="130"/>
    </row>
    <row r="9" spans="1:6" x14ac:dyDescent="0.25">
      <c r="A9" s="121"/>
      <c r="B9" s="121"/>
      <c r="C9" s="128" t="s">
        <v>3</v>
      </c>
      <c r="D9" s="128" t="s">
        <v>4</v>
      </c>
      <c r="E9" s="129" t="s">
        <v>4</v>
      </c>
      <c r="F9" s="130" t="s">
        <v>268</v>
      </c>
    </row>
    <row r="10" spans="1:6" x14ac:dyDescent="0.25">
      <c r="A10" s="131" t="s">
        <v>5</v>
      </c>
      <c r="B10" s="121"/>
      <c r="C10" s="132">
        <v>45291</v>
      </c>
      <c r="D10" s="133" t="s">
        <v>6</v>
      </c>
      <c r="E10" s="133" t="s">
        <v>7</v>
      </c>
      <c r="F10" s="134" t="s">
        <v>7</v>
      </c>
    </row>
    <row r="11" spans="1:6" x14ac:dyDescent="0.25">
      <c r="A11" s="113"/>
      <c r="B11" s="113"/>
      <c r="C11" s="135"/>
      <c r="D11" s="136"/>
      <c r="E11" s="137"/>
      <c r="F11" s="116"/>
    </row>
    <row r="12" spans="1:6" x14ac:dyDescent="0.25">
      <c r="A12" s="138">
        <v>3100</v>
      </c>
      <c r="B12" s="113" t="s">
        <v>8</v>
      </c>
      <c r="C12" s="118">
        <v>7161000</v>
      </c>
      <c r="D12" s="118">
        <v>6885000</v>
      </c>
      <c r="E12" s="139">
        <v>9866000</v>
      </c>
      <c r="F12" s="140">
        <v>9866000</v>
      </c>
    </row>
    <row r="13" spans="1:6" x14ac:dyDescent="0.25">
      <c r="A13" s="138">
        <v>3110</v>
      </c>
      <c r="B13" s="113" t="s">
        <v>9</v>
      </c>
      <c r="C13" s="118">
        <v>0</v>
      </c>
      <c r="D13" s="118">
        <v>0</v>
      </c>
      <c r="E13" s="139">
        <v>0</v>
      </c>
      <c r="F13" s="140">
        <v>0</v>
      </c>
    </row>
    <row r="14" spans="1:6" x14ac:dyDescent="0.25">
      <c r="A14" s="138">
        <v>3210</v>
      </c>
      <c r="B14" s="113" t="s">
        <v>10</v>
      </c>
      <c r="C14" s="118">
        <v>0</v>
      </c>
      <c r="D14" s="118">
        <v>0</v>
      </c>
      <c r="E14" s="139">
        <v>0</v>
      </c>
      <c r="F14" s="141">
        <v>15000</v>
      </c>
    </row>
    <row r="15" spans="1:6" x14ac:dyDescent="0.25">
      <c r="A15" s="138">
        <v>3930</v>
      </c>
      <c r="B15" s="113" t="s">
        <v>11</v>
      </c>
      <c r="C15" s="118">
        <v>126727.98</v>
      </c>
      <c r="D15" s="118">
        <v>169808</v>
      </c>
      <c r="E15" s="139">
        <f>147908+90000</f>
        <v>237908</v>
      </c>
      <c r="F15" s="141">
        <v>147908</v>
      </c>
    </row>
    <row r="16" spans="1:6" x14ac:dyDescent="0.25">
      <c r="A16" s="138">
        <v>3940</v>
      </c>
      <c r="B16" s="113" t="s">
        <v>12</v>
      </c>
      <c r="C16" s="118">
        <v>436392.99</v>
      </c>
      <c r="D16" s="118">
        <v>828300</v>
      </c>
      <c r="E16" s="142">
        <f>1145430+177000</f>
        <v>1322430</v>
      </c>
      <c r="F16" s="141">
        <v>605430</v>
      </c>
    </row>
    <row r="17" spans="1:20" x14ac:dyDescent="0.25">
      <c r="A17" s="138">
        <v>3945</v>
      </c>
      <c r="B17" s="113" t="s">
        <v>13</v>
      </c>
      <c r="C17" s="118">
        <v>1243189.28</v>
      </c>
      <c r="D17" s="118">
        <v>461150</v>
      </c>
      <c r="E17" s="139">
        <v>1389100</v>
      </c>
      <c r="F17" s="141">
        <v>1929100</v>
      </c>
    </row>
    <row r="18" spans="1:20" x14ac:dyDescent="0.25">
      <c r="A18" s="138"/>
      <c r="B18" s="113"/>
      <c r="C18" s="118"/>
      <c r="D18" s="118"/>
      <c r="E18" s="139"/>
      <c r="F18" s="116"/>
    </row>
    <row r="19" spans="1:20" x14ac:dyDescent="0.25">
      <c r="A19" s="113"/>
      <c r="B19" s="113" t="s">
        <v>14</v>
      </c>
      <c r="C19" s="143">
        <f>(SUM(C12:C18))</f>
        <v>8967310.25</v>
      </c>
      <c r="D19" s="118">
        <f>(SUM(D12:D18))</f>
        <v>8344258</v>
      </c>
      <c r="E19" s="139">
        <f>SUM(E12:E18)</f>
        <v>12815438</v>
      </c>
      <c r="F19" s="140">
        <f>SUM(F12:F18)</f>
        <v>12563438</v>
      </c>
    </row>
    <row r="20" spans="1:20" x14ac:dyDescent="0.25">
      <c r="A20" s="113"/>
      <c r="B20" s="113"/>
      <c r="C20" s="118"/>
      <c r="D20" s="114"/>
      <c r="E20" s="115"/>
      <c r="F20" s="116"/>
    </row>
    <row r="21" spans="1:20" x14ac:dyDescent="0.25">
      <c r="A21" s="113"/>
      <c r="B21" s="113"/>
      <c r="C21" s="118"/>
      <c r="D21" s="114"/>
      <c r="E21" s="115"/>
      <c r="F21" s="116"/>
    </row>
    <row r="22" spans="1:20" x14ac:dyDescent="0.25">
      <c r="A22" s="121"/>
      <c r="B22" s="121"/>
      <c r="C22" s="122"/>
      <c r="D22" s="123"/>
      <c r="E22" s="124"/>
      <c r="F22" s="125"/>
    </row>
    <row r="23" spans="1:20" x14ac:dyDescent="0.25">
      <c r="A23" s="121"/>
      <c r="B23" s="126" t="s">
        <v>15</v>
      </c>
      <c r="C23" s="122"/>
      <c r="D23" s="144" t="s">
        <v>2</v>
      </c>
      <c r="E23" s="129" t="str">
        <f>E8</f>
        <v>foreløpig</v>
      </c>
      <c r="F23" s="130"/>
    </row>
    <row r="24" spans="1:20" x14ac:dyDescent="0.25">
      <c r="A24" s="121"/>
      <c r="B24" s="121"/>
      <c r="C24" s="128" t="str">
        <f>C9</f>
        <v>Resultat pr</v>
      </c>
      <c r="D24" s="144" t="str">
        <f>+D9</f>
        <v>Budsjett</v>
      </c>
      <c r="E24" s="129" t="str">
        <f>E9</f>
        <v>Budsjett</v>
      </c>
      <c r="F24" s="130" t="str">
        <f>F9</f>
        <v xml:space="preserve"> Budsjett</v>
      </c>
    </row>
    <row r="25" spans="1:20" x14ac:dyDescent="0.25">
      <c r="A25" s="131" t="s">
        <v>17</v>
      </c>
      <c r="B25" s="121" t="s">
        <v>18</v>
      </c>
      <c r="C25" s="132">
        <f>C10</f>
        <v>45291</v>
      </c>
      <c r="D25" s="144" t="str">
        <f>D10</f>
        <v>2023</v>
      </c>
      <c r="E25" s="133" t="str">
        <f>E10</f>
        <v>2024</v>
      </c>
      <c r="F25" s="130" t="str">
        <f>F10</f>
        <v>2024</v>
      </c>
    </row>
    <row r="26" spans="1:20" ht="15.6" x14ac:dyDescent="0.25">
      <c r="A26" s="138"/>
      <c r="B26" s="113"/>
      <c r="C26" s="118"/>
      <c r="D26" s="114"/>
      <c r="E26" s="115"/>
      <c r="F26" s="116"/>
      <c r="H26" s="165" t="s">
        <v>273</v>
      </c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</row>
    <row r="27" spans="1:20" ht="15.6" x14ac:dyDescent="0.25">
      <c r="A27" s="138" t="str">
        <f>+' budsjett ulike formål 2024'!A10</f>
        <v>10</v>
      </c>
      <c r="B27" s="118" t="str">
        <f>+' budsjett ulike formål 2024'!B10</f>
        <v>FO Vestland internt</v>
      </c>
      <c r="C27" s="118">
        <f>' budsjett ulike formål 2024'!C10</f>
        <v>1040668.17</v>
      </c>
      <c r="D27" s="118">
        <f>' budsjett ulike formål 2024'!D10</f>
        <v>1380278</v>
      </c>
      <c r="E27" s="139">
        <f>' budsjett ulike formål 2024'!E10</f>
        <v>2052625</v>
      </c>
      <c r="F27" s="140">
        <f>' budsjett ulike formål 2024'!F10</f>
        <v>2052625</v>
      </c>
      <c r="H27" s="165" t="s">
        <v>274</v>
      </c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</row>
    <row r="28" spans="1:20" ht="15.6" x14ac:dyDescent="0.25">
      <c r="A28" s="138" t="str">
        <f>+' budsjett ulike formål 2024'!A11</f>
        <v>20</v>
      </c>
      <c r="B28" s="113" t="str">
        <f>+' budsjett ulike formål 2024'!B11</f>
        <v>Fagpolitisk arbeid</v>
      </c>
      <c r="C28" s="118">
        <f>' budsjett ulike formål 2024'!C11</f>
        <v>397377.72</v>
      </c>
      <c r="D28" s="118">
        <f>' budsjett ulike formål 2024'!D11</f>
        <v>441500</v>
      </c>
      <c r="E28" s="139">
        <f>' budsjett ulike formål 2024'!E11</f>
        <v>636000</v>
      </c>
      <c r="F28" s="140">
        <f>' budsjett ulike formål 2024'!F11</f>
        <v>636000</v>
      </c>
      <c r="H28" s="165" t="s">
        <v>275</v>
      </c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</row>
    <row r="29" spans="1:20" ht="15.6" x14ac:dyDescent="0.25">
      <c r="A29" s="138" t="str">
        <f>+' budsjett ulike formål 2024'!A12</f>
        <v>30</v>
      </c>
      <c r="B29" s="113" t="str">
        <f>+' budsjett ulike formål 2024'!B12</f>
        <v>Yrkesfaglig arbeid</v>
      </c>
      <c r="C29" s="118">
        <f>' budsjett ulike formål 2024'!C12</f>
        <v>369483.12</v>
      </c>
      <c r="D29" s="118">
        <f>' budsjett ulike formål 2024'!D12</f>
        <v>410000</v>
      </c>
      <c r="E29" s="139">
        <f>' budsjett ulike formål 2024'!E12</f>
        <v>360000</v>
      </c>
      <c r="F29" s="140">
        <f>' budsjett ulike formål 2024'!F12</f>
        <v>360000</v>
      </c>
      <c r="H29" s="165" t="s">
        <v>276</v>
      </c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</row>
    <row r="30" spans="1:20" ht="15.6" x14ac:dyDescent="0.25">
      <c r="A30" s="138" t="str">
        <f>+' budsjett ulike formål 2024'!A13</f>
        <v>40</v>
      </c>
      <c r="B30" s="113" t="str">
        <f>+' budsjett ulike formål 2024'!B13</f>
        <v>Organisasjon og informasjon</v>
      </c>
      <c r="C30" s="118">
        <f>' budsjett ulike formål 2024'!C13</f>
        <v>779083.91</v>
      </c>
      <c r="D30" s="118">
        <f>' budsjett ulike formål 2024'!D13</f>
        <v>1213000</v>
      </c>
      <c r="E30" s="139">
        <f>' budsjett ulike formål 2024'!E13</f>
        <v>1201000</v>
      </c>
      <c r="F30" s="140">
        <f>' budsjett ulike formål 2024'!F13</f>
        <v>1201000</v>
      </c>
      <c r="H30" s="167" t="s">
        <v>277</v>
      </c>
      <c r="I30" s="168" t="s">
        <v>278</v>
      </c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</row>
    <row r="31" spans="1:20" ht="15.6" x14ac:dyDescent="0.25">
      <c r="A31" s="138" t="str">
        <f>+' budsjett ulike formål 2024'!A14</f>
        <v>50</v>
      </c>
      <c r="B31" s="113" t="str">
        <f>+' budsjett ulike formål 2024'!B14</f>
        <v>Tillitsvalgtskolering</v>
      </c>
      <c r="C31" s="118">
        <f>' budsjett ulike formål 2024'!C14</f>
        <v>963010.83000000007</v>
      </c>
      <c r="D31" s="118">
        <f>' budsjett ulike formål 2024'!D14</f>
        <v>982980</v>
      </c>
      <c r="E31" s="139">
        <f>' budsjett ulike formål 2024'!E14</f>
        <v>2534530</v>
      </c>
      <c r="F31" s="140">
        <f>' budsjett ulike formål 2024'!F14</f>
        <v>2534530</v>
      </c>
      <c r="H31" s="167" t="s">
        <v>279</v>
      </c>
      <c r="I31" s="168" t="s">
        <v>280</v>
      </c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</row>
    <row r="32" spans="1:20" ht="15.6" x14ac:dyDescent="0.25">
      <c r="A32" s="138" t="str">
        <f>+' budsjett ulike formål 2024'!A15</f>
        <v>60</v>
      </c>
      <c r="B32" s="113" t="str">
        <f>+' budsjett ulike formål 2024'!B15</f>
        <v>Klubber</v>
      </c>
      <c r="C32" s="118">
        <f>' budsjett ulike formål 2024'!C15</f>
        <v>264747.36</v>
      </c>
      <c r="D32" s="118">
        <f>' budsjett ulike formål 2024'!D15</f>
        <v>623144</v>
      </c>
      <c r="E32" s="139">
        <f>' budsjett ulike formål 2024'!E15</f>
        <v>641944</v>
      </c>
      <c r="F32" s="141">
        <f>' budsjett ulike formål 2024'!F15</f>
        <v>649144</v>
      </c>
      <c r="H32" s="167" t="s">
        <v>281</v>
      </c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</row>
    <row r="33" spans="1:20" ht="15.6" x14ac:dyDescent="0.25">
      <c r="A33" s="138" t="str">
        <f>+' budsjett ulike formål 2024'!A16</f>
        <v>70</v>
      </c>
      <c r="B33" s="113" t="str">
        <f>+' budsjett ulike formål 2024'!B16</f>
        <v>Drift kontor</v>
      </c>
      <c r="C33" s="118">
        <f>' budsjett ulike formål 2024'!C16</f>
        <v>4783917.7499999991</v>
      </c>
      <c r="D33" s="118">
        <f>' budsjett ulike formål 2024'!D16</f>
        <v>4471820</v>
      </c>
      <c r="E33" s="139">
        <f>' budsjett ulike formål 2024'!E16</f>
        <v>6360506</v>
      </c>
      <c r="F33" s="140">
        <f>' budsjett ulike formål 2024'!F16</f>
        <v>7125380</v>
      </c>
      <c r="H33" s="167" t="s">
        <v>282</v>
      </c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</row>
    <row r="34" spans="1:20" x14ac:dyDescent="0.25">
      <c r="A34" s="138">
        <v>80</v>
      </c>
      <c r="B34" s="113" t="s">
        <v>19</v>
      </c>
      <c r="C34" s="118">
        <f>' budsjett ulike formål 2024'!C203</f>
        <v>184023.64</v>
      </c>
      <c r="D34" s="118">
        <f>' budsjett ulike formål 2024'!D18</f>
        <v>165000</v>
      </c>
      <c r="E34" s="139">
        <f>' budsjett ulike formål 2024'!E18</f>
        <v>90000</v>
      </c>
      <c r="F34" s="141">
        <f>' budsjett ulike formål 2024'!F18</f>
        <v>20000</v>
      </c>
    </row>
    <row r="35" spans="1:20" x14ac:dyDescent="0.25">
      <c r="A35" s="113"/>
      <c r="B35" s="113"/>
      <c r="C35" s="114"/>
      <c r="D35" s="118"/>
      <c r="E35" s="139"/>
      <c r="F35" s="116"/>
    </row>
    <row r="36" spans="1:20" x14ac:dyDescent="0.25">
      <c r="A36" s="145"/>
      <c r="B36" s="146" t="s">
        <v>20</v>
      </c>
      <c r="C36" s="147">
        <f>SUM(C27:C35)</f>
        <v>8782312.5</v>
      </c>
      <c r="D36" s="148">
        <f>SUM(D27:D35)</f>
        <v>9687722</v>
      </c>
      <c r="E36" s="148">
        <f>SUM(E27:E35)</f>
        <v>13876605</v>
      </c>
      <c r="F36" s="125">
        <f>SUM(F27:F35)</f>
        <v>14578679</v>
      </c>
    </row>
    <row r="37" spans="1:20" x14ac:dyDescent="0.25">
      <c r="A37" s="113"/>
      <c r="B37" s="113"/>
      <c r="C37" s="113"/>
      <c r="D37" s="113"/>
      <c r="E37" s="149"/>
      <c r="F37" s="150"/>
    </row>
    <row r="38" spans="1:20" x14ac:dyDescent="0.25">
      <c r="A38" s="151"/>
      <c r="B38" s="113"/>
      <c r="C38" s="114"/>
      <c r="D38" s="114"/>
      <c r="E38" s="115"/>
      <c r="F38" s="116"/>
    </row>
    <row r="39" spans="1:20" x14ac:dyDescent="0.25">
      <c r="A39" s="145"/>
      <c r="B39" s="146"/>
      <c r="C39" s="148"/>
      <c r="D39" s="152" t="s">
        <v>2</v>
      </c>
      <c r="E39" s="153" t="str">
        <f>E23</f>
        <v>foreløpig</v>
      </c>
      <c r="F39" s="154"/>
    </row>
    <row r="40" spans="1:20" ht="13.8" x14ac:dyDescent="0.25">
      <c r="A40" s="121"/>
      <c r="B40" s="155" t="s">
        <v>21</v>
      </c>
      <c r="C40" s="128" t="str">
        <f>C24</f>
        <v>Resultat pr</v>
      </c>
      <c r="D40" s="128" t="s">
        <v>22</v>
      </c>
      <c r="E40" s="129" t="str">
        <f>E24</f>
        <v>Budsjett</v>
      </c>
      <c r="F40" s="130" t="str">
        <f>F24</f>
        <v xml:space="preserve"> Budsjett</v>
      </c>
      <c r="K40" s="107"/>
    </row>
    <row r="41" spans="1:20" x14ac:dyDescent="0.25">
      <c r="A41" s="121"/>
      <c r="B41" s="156" t="s">
        <v>23</v>
      </c>
      <c r="C41" s="132">
        <f>C10</f>
        <v>45291</v>
      </c>
      <c r="D41" s="144" t="str">
        <f>D25</f>
        <v>2023</v>
      </c>
      <c r="E41" s="153" t="str">
        <f>E25</f>
        <v>2024</v>
      </c>
      <c r="F41" s="130" t="str">
        <f>F25</f>
        <v>2024</v>
      </c>
    </row>
    <row r="42" spans="1:20" x14ac:dyDescent="0.25">
      <c r="A42" s="113"/>
      <c r="B42" s="157"/>
      <c r="C42" s="158"/>
      <c r="D42" s="158"/>
      <c r="E42" s="159"/>
      <c r="F42" s="140"/>
    </row>
    <row r="43" spans="1:20" x14ac:dyDescent="0.25">
      <c r="A43" s="113"/>
      <c r="B43" s="157"/>
      <c r="C43" s="160"/>
      <c r="D43" s="160"/>
      <c r="E43" s="161"/>
      <c r="F43" s="140"/>
    </row>
    <row r="44" spans="1:20" x14ac:dyDescent="0.25">
      <c r="A44" s="113"/>
      <c r="B44" s="157" t="s">
        <v>24</v>
      </c>
      <c r="C44" s="160">
        <f>C19-C36</f>
        <v>184997.75</v>
      </c>
      <c r="D44" s="160">
        <f>D19-D36</f>
        <v>-1343464</v>
      </c>
      <c r="E44" s="161">
        <f>E19-E36</f>
        <v>-1061167</v>
      </c>
      <c r="F44" s="140">
        <f>F19-F36</f>
        <v>-2015241</v>
      </c>
    </row>
    <row r="45" spans="1:20" x14ac:dyDescent="0.25">
      <c r="A45" s="113"/>
      <c r="B45" s="157"/>
      <c r="C45" s="160"/>
      <c r="D45" s="160"/>
      <c r="E45" s="161"/>
      <c r="F45" s="140"/>
    </row>
    <row r="46" spans="1:20" x14ac:dyDescent="0.25">
      <c r="A46" s="113"/>
      <c r="B46" s="157" t="s">
        <v>25</v>
      </c>
      <c r="C46" s="160">
        <v>425</v>
      </c>
      <c r="D46" s="160"/>
      <c r="E46" s="161"/>
      <c r="F46" s="140"/>
    </row>
    <row r="47" spans="1:20" x14ac:dyDescent="0.25">
      <c r="A47" s="113"/>
      <c r="B47" s="157" t="s">
        <v>26</v>
      </c>
      <c r="C47" s="160"/>
      <c r="D47" s="160"/>
      <c r="E47" s="161"/>
      <c r="F47" s="140"/>
    </row>
    <row r="48" spans="1:20" x14ac:dyDescent="0.25">
      <c r="A48" s="113"/>
      <c r="B48" s="157" t="s">
        <v>27</v>
      </c>
      <c r="C48" s="118"/>
      <c r="D48" s="160"/>
      <c r="E48" s="161"/>
      <c r="F48" s="140"/>
    </row>
    <row r="49" spans="1:6" x14ac:dyDescent="0.25">
      <c r="A49" s="113"/>
      <c r="B49" s="157"/>
      <c r="C49" s="118"/>
      <c r="D49" s="160"/>
      <c r="E49" s="161"/>
      <c r="F49" s="140"/>
    </row>
    <row r="50" spans="1:6" x14ac:dyDescent="0.25">
      <c r="A50" s="113"/>
      <c r="B50" s="157" t="s">
        <v>28</v>
      </c>
      <c r="C50" s="158">
        <f>C44+C46+C47+C48</f>
        <v>185422.75</v>
      </c>
      <c r="D50" s="158">
        <f>D44+D46+D47-D48</f>
        <v>-1343464</v>
      </c>
      <c r="E50" s="159"/>
      <c r="F50" s="16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B8DCB-9E38-45D8-B20C-56645A9EC40F}">
  <dimension ref="A1:F203"/>
  <sheetViews>
    <sheetView topLeftCell="A111" workbookViewId="0">
      <selection activeCell="F161" sqref="F161"/>
    </sheetView>
  </sheetViews>
  <sheetFormatPr baseColWidth="10" defaultRowHeight="13.2" x14ac:dyDescent="0.25"/>
  <cols>
    <col min="2" max="2" width="24.44140625" customWidth="1"/>
  </cols>
  <sheetData>
    <row r="1" spans="1:6" ht="14.4" x14ac:dyDescent="0.3">
      <c r="A1" s="3"/>
      <c r="B1" s="3"/>
      <c r="C1" s="38"/>
      <c r="D1" s="4"/>
      <c r="E1" s="74"/>
      <c r="F1" s="96"/>
    </row>
    <row r="2" spans="1:6" ht="14.4" x14ac:dyDescent="0.3">
      <c r="A2" s="3"/>
      <c r="B2" s="3"/>
      <c r="C2" s="38"/>
      <c r="D2" s="4"/>
      <c r="E2" s="74"/>
      <c r="F2" s="96"/>
    </row>
    <row r="3" spans="1:6" ht="15.6" x14ac:dyDescent="0.3">
      <c r="A3" s="3"/>
      <c r="B3" s="39"/>
      <c r="C3" s="12" t="s">
        <v>29</v>
      </c>
      <c r="D3" s="51"/>
      <c r="E3" s="73"/>
      <c r="F3" s="96"/>
    </row>
    <row r="4" spans="1:6" ht="14.4" x14ac:dyDescent="0.3">
      <c r="A4" s="45" t="s">
        <v>269</v>
      </c>
      <c r="B4" s="1"/>
      <c r="C4" s="2"/>
      <c r="D4" s="40"/>
      <c r="E4" s="40"/>
      <c r="F4" s="97"/>
    </row>
    <row r="5" spans="1:6" ht="14.4" x14ac:dyDescent="0.3">
      <c r="A5" s="58"/>
      <c r="B5" s="22"/>
      <c r="C5" s="4"/>
      <c r="D5" s="4"/>
      <c r="E5" s="74"/>
      <c r="F5" s="96"/>
    </row>
    <row r="6" spans="1:6" ht="14.4" x14ac:dyDescent="0.3">
      <c r="A6" s="37" t="str">
        <f>'forslag budsjett 2024'!A6</f>
        <v>MÅNED</v>
      </c>
      <c r="B6" s="58">
        <f>'forslag budsjett 2024'!B6</f>
        <v>12</v>
      </c>
      <c r="C6" s="26"/>
      <c r="D6" s="4"/>
      <c r="E6" s="74"/>
      <c r="F6" s="96"/>
    </row>
    <row r="7" spans="1:6" ht="14.4" x14ac:dyDescent="0.3">
      <c r="A7" s="5"/>
      <c r="B7" s="5"/>
      <c r="C7" s="63" t="s">
        <v>16</v>
      </c>
      <c r="D7" s="42" t="s">
        <v>30</v>
      </c>
      <c r="E7" s="91" t="s">
        <v>270</v>
      </c>
      <c r="F7" s="98" t="str">
        <f>'forslag budsjett 2024'!F40</f>
        <v xml:space="preserve"> Budsjett</v>
      </c>
    </row>
    <row r="8" spans="1:6" ht="14.4" x14ac:dyDescent="0.3">
      <c r="A8" s="6" t="s">
        <v>17</v>
      </c>
      <c r="B8" s="7" t="s">
        <v>31</v>
      </c>
      <c r="C8" s="64">
        <f>'forslag budsjett 2024'!C10</f>
        <v>45291</v>
      </c>
      <c r="D8" s="60" t="str">
        <f>'forslag budsjett 2024'!D10</f>
        <v>2023</v>
      </c>
      <c r="E8" s="92" t="s">
        <v>7</v>
      </c>
      <c r="F8" s="99" t="s">
        <v>7</v>
      </c>
    </row>
    <row r="9" spans="1:6" ht="14.4" x14ac:dyDescent="0.3">
      <c r="A9" s="23"/>
      <c r="B9" s="22"/>
      <c r="C9" s="65"/>
      <c r="D9" s="4"/>
      <c r="E9" s="74"/>
      <c r="F9" s="96"/>
    </row>
    <row r="10" spans="1:6" ht="14.4" x14ac:dyDescent="0.3">
      <c r="A10" s="29" t="s">
        <v>32</v>
      </c>
      <c r="B10" s="4" t="s">
        <v>33</v>
      </c>
      <c r="C10" s="44">
        <f>C43</f>
        <v>1040668.17</v>
      </c>
      <c r="D10" s="44">
        <f>D43</f>
        <v>1380278</v>
      </c>
      <c r="E10" s="44">
        <f>E43</f>
        <v>2052625</v>
      </c>
      <c r="F10" s="100">
        <f>F43</f>
        <v>2052625</v>
      </c>
    </row>
    <row r="11" spans="1:6" ht="14.4" x14ac:dyDescent="0.3">
      <c r="A11" s="29" t="s">
        <v>34</v>
      </c>
      <c r="B11" s="4" t="s">
        <v>35</v>
      </c>
      <c r="C11" s="44">
        <f>C67</f>
        <v>397377.72</v>
      </c>
      <c r="D11" s="44">
        <f>D67</f>
        <v>441500</v>
      </c>
      <c r="E11" s="44">
        <f>E67</f>
        <v>636000</v>
      </c>
      <c r="F11" s="100">
        <f>F67</f>
        <v>636000</v>
      </c>
    </row>
    <row r="12" spans="1:6" ht="14.4" x14ac:dyDescent="0.3">
      <c r="A12" s="29" t="s">
        <v>36</v>
      </c>
      <c r="B12" s="4" t="s">
        <v>37</v>
      </c>
      <c r="C12" s="44">
        <f>C91</f>
        <v>369483.12</v>
      </c>
      <c r="D12" s="44">
        <f>D91</f>
        <v>410000</v>
      </c>
      <c r="E12" s="44">
        <f>E91</f>
        <v>360000</v>
      </c>
      <c r="F12" s="100">
        <v>360000</v>
      </c>
    </row>
    <row r="13" spans="1:6" ht="14.4" x14ac:dyDescent="0.3">
      <c r="A13" s="29" t="s">
        <v>38</v>
      </c>
      <c r="B13" s="4" t="s">
        <v>39</v>
      </c>
      <c r="C13" s="44">
        <f>C102</f>
        <v>779083.91</v>
      </c>
      <c r="D13" s="44">
        <f>D102</f>
        <v>1213000</v>
      </c>
      <c r="E13" s="44">
        <f>E102</f>
        <v>1201000</v>
      </c>
      <c r="F13" s="100">
        <f>F102</f>
        <v>1201000</v>
      </c>
    </row>
    <row r="14" spans="1:6" ht="14.4" x14ac:dyDescent="0.3">
      <c r="A14" s="29" t="s">
        <v>40</v>
      </c>
      <c r="B14" s="4" t="s">
        <v>41</v>
      </c>
      <c r="C14" s="44">
        <f>C129</f>
        <v>963010.83000000007</v>
      </c>
      <c r="D14" s="44">
        <f>D129</f>
        <v>982980</v>
      </c>
      <c r="E14" s="44">
        <f>E129</f>
        <v>2534530</v>
      </c>
      <c r="F14" s="100">
        <f>F129</f>
        <v>2534530</v>
      </c>
    </row>
    <row r="15" spans="1:6" ht="14.4" x14ac:dyDescent="0.3">
      <c r="A15" s="29" t="s">
        <v>42</v>
      </c>
      <c r="B15" s="4" t="s">
        <v>43</v>
      </c>
      <c r="C15" s="44">
        <f>C152</f>
        <v>264747.36</v>
      </c>
      <c r="D15" s="44">
        <f>D152</f>
        <v>623144</v>
      </c>
      <c r="E15" s="44">
        <f>E152</f>
        <v>641944</v>
      </c>
      <c r="F15" s="100">
        <f>F152</f>
        <v>649144</v>
      </c>
    </row>
    <row r="16" spans="1:6" ht="14.4" x14ac:dyDescent="0.3">
      <c r="A16" s="29" t="s">
        <v>44</v>
      </c>
      <c r="B16" s="4" t="s">
        <v>45</v>
      </c>
      <c r="C16" s="44">
        <f>C179</f>
        <v>4783917.7499999991</v>
      </c>
      <c r="D16" s="44">
        <f>D179</f>
        <v>4471820</v>
      </c>
      <c r="E16" s="44">
        <f>E179</f>
        <v>6360506</v>
      </c>
      <c r="F16" s="100">
        <f>F179</f>
        <v>7125380</v>
      </c>
    </row>
    <row r="17" spans="1:6" ht="14.4" x14ac:dyDescent="0.3">
      <c r="A17" s="29" t="s">
        <v>46</v>
      </c>
      <c r="B17" s="4" t="s">
        <v>19</v>
      </c>
      <c r="C17" s="44">
        <f>C191</f>
        <v>0</v>
      </c>
      <c r="D17" s="44">
        <f>D191</f>
        <v>0</v>
      </c>
      <c r="E17" s="44"/>
      <c r="F17" s="100"/>
    </row>
    <row r="18" spans="1:6" ht="14.4" x14ac:dyDescent="0.3">
      <c r="A18" s="29" t="s">
        <v>46</v>
      </c>
      <c r="B18" s="4" t="s">
        <v>19</v>
      </c>
      <c r="C18" s="44">
        <f>C203</f>
        <v>184023.64</v>
      </c>
      <c r="D18" s="44">
        <f>D203</f>
        <v>165000</v>
      </c>
      <c r="E18" s="44">
        <f>E203</f>
        <v>90000</v>
      </c>
      <c r="F18" s="100">
        <f>F203</f>
        <v>20000</v>
      </c>
    </row>
    <row r="19" spans="1:6" ht="14.4" x14ac:dyDescent="0.3">
      <c r="A19" s="34"/>
      <c r="B19" s="3"/>
      <c r="C19" s="44"/>
      <c r="D19" s="61"/>
      <c r="E19" s="75"/>
      <c r="F19" s="100"/>
    </row>
    <row r="20" spans="1:6" ht="15" thickBot="1" x14ac:dyDescent="0.35">
      <c r="A20" s="35"/>
      <c r="B20" s="10" t="s">
        <v>47</v>
      </c>
      <c r="C20" s="48">
        <f>SUM(C10:C19)</f>
        <v>8782312.5</v>
      </c>
      <c r="D20" s="48">
        <f>SUM(D10:D19)</f>
        <v>9687722</v>
      </c>
      <c r="E20" s="66">
        <f>SUM(E10:E19)</f>
        <v>13876605</v>
      </c>
      <c r="F20" s="100">
        <f>SUM(F10:F19)</f>
        <v>14578679</v>
      </c>
    </row>
    <row r="21" spans="1:6" ht="14.4" x14ac:dyDescent="0.3">
      <c r="A21" s="28"/>
      <c r="B21" s="3"/>
      <c r="C21" s="26"/>
      <c r="D21" s="4"/>
      <c r="E21" s="74"/>
      <c r="F21" s="96"/>
    </row>
    <row r="22" spans="1:6" ht="14.4" x14ac:dyDescent="0.3">
      <c r="A22" s="3"/>
      <c r="B22" s="3"/>
      <c r="C22" s="50"/>
      <c r="D22" s="4"/>
      <c r="E22" s="74"/>
      <c r="F22" s="96"/>
    </row>
    <row r="23" spans="1:6" ht="14.4" x14ac:dyDescent="0.3">
      <c r="A23" s="14">
        <v>10</v>
      </c>
      <c r="B23" s="14" t="s">
        <v>48</v>
      </c>
      <c r="C23" s="67"/>
      <c r="D23" s="15"/>
      <c r="E23" s="91"/>
      <c r="F23" s="97"/>
    </row>
    <row r="24" spans="1:6" ht="14.4" x14ac:dyDescent="0.3">
      <c r="A24" s="1"/>
      <c r="B24" s="16"/>
      <c r="C24" s="62" t="s">
        <v>16</v>
      </c>
      <c r="D24" s="42" t="s">
        <v>30</v>
      </c>
      <c r="E24" s="93" t="str">
        <f t="shared" ref="E24:F25" si="0">E7</f>
        <v>foreløpig budsjett</v>
      </c>
      <c r="F24" s="101" t="str">
        <f t="shared" si="0"/>
        <v xml:space="preserve"> Budsjett</v>
      </c>
    </row>
    <row r="25" spans="1:6" ht="14.4" x14ac:dyDescent="0.3">
      <c r="A25" s="7" t="s">
        <v>49</v>
      </c>
      <c r="B25" s="7" t="s">
        <v>31</v>
      </c>
      <c r="C25" s="64">
        <f>C8</f>
        <v>45291</v>
      </c>
      <c r="D25" s="25" t="str">
        <f>D8</f>
        <v>2023</v>
      </c>
      <c r="E25" s="92" t="str">
        <f t="shared" si="0"/>
        <v>2024</v>
      </c>
      <c r="F25" s="101" t="str">
        <f t="shared" si="0"/>
        <v>2024</v>
      </c>
    </row>
    <row r="26" spans="1:6" ht="14.4" x14ac:dyDescent="0.3">
      <c r="A26" s="22"/>
      <c r="B26" s="18"/>
      <c r="C26" s="49"/>
      <c r="D26" s="9"/>
      <c r="E26" s="77"/>
      <c r="F26" s="96"/>
    </row>
    <row r="27" spans="1:6" ht="14.4" x14ac:dyDescent="0.3">
      <c r="A27" s="29" t="s">
        <v>50</v>
      </c>
      <c r="B27" s="19" t="s">
        <v>51</v>
      </c>
      <c r="C27" s="13">
        <v>0</v>
      </c>
      <c r="D27" s="13">
        <v>0</v>
      </c>
      <c r="E27" s="78">
        <v>583625</v>
      </c>
      <c r="F27" s="102">
        <v>583625</v>
      </c>
    </row>
    <row r="28" spans="1:6" ht="14.4" x14ac:dyDescent="0.3">
      <c r="A28" s="29" t="s">
        <v>52</v>
      </c>
      <c r="B28" s="19" t="s">
        <v>53</v>
      </c>
      <c r="C28" s="13">
        <v>678925.53</v>
      </c>
      <c r="D28" s="13">
        <v>683000</v>
      </c>
      <c r="E28" s="78">
        <v>582000</v>
      </c>
      <c r="F28" s="102">
        <v>582000</v>
      </c>
    </row>
    <row r="29" spans="1:6" ht="14.4" x14ac:dyDescent="0.3">
      <c r="A29" s="29" t="s">
        <v>54</v>
      </c>
      <c r="B29" s="3" t="s">
        <v>55</v>
      </c>
      <c r="C29" s="13">
        <v>76377.02</v>
      </c>
      <c r="D29" s="13">
        <v>193650</v>
      </c>
      <c r="E29" s="78">
        <v>474400</v>
      </c>
      <c r="F29" s="102">
        <v>474400</v>
      </c>
    </row>
    <row r="30" spans="1:6" ht="14.4" x14ac:dyDescent="0.3">
      <c r="A30" s="29" t="s">
        <v>56</v>
      </c>
      <c r="B30" s="3" t="s">
        <v>57</v>
      </c>
      <c r="C30" s="13">
        <v>65745.710000000006</v>
      </c>
      <c r="D30" s="13">
        <v>40400</v>
      </c>
      <c r="E30" s="78">
        <v>52800</v>
      </c>
      <c r="F30" s="102">
        <v>52800</v>
      </c>
    </row>
    <row r="31" spans="1:6" ht="14.4" x14ac:dyDescent="0.3">
      <c r="A31" s="29" t="s">
        <v>58</v>
      </c>
      <c r="B31" s="3" t="s">
        <v>59</v>
      </c>
      <c r="C31" s="13">
        <v>3634.81</v>
      </c>
      <c r="D31" s="13">
        <v>8000</v>
      </c>
      <c r="E31" s="78">
        <v>8000</v>
      </c>
      <c r="F31" s="102">
        <v>8000</v>
      </c>
    </row>
    <row r="32" spans="1:6" ht="14.4" x14ac:dyDescent="0.3">
      <c r="A32" s="29" t="s">
        <v>60</v>
      </c>
      <c r="B32" s="3" t="s">
        <v>61</v>
      </c>
      <c r="C32" s="13">
        <v>449</v>
      </c>
      <c r="D32" s="13">
        <v>4000</v>
      </c>
      <c r="E32" s="78">
        <v>8000</v>
      </c>
      <c r="F32" s="102">
        <v>8000</v>
      </c>
    </row>
    <row r="33" spans="1:6" ht="14.4" x14ac:dyDescent="0.3">
      <c r="A33" s="29" t="s">
        <v>62</v>
      </c>
      <c r="B33" s="3" t="s">
        <v>63</v>
      </c>
      <c r="C33" s="13">
        <v>20756.66</v>
      </c>
      <c r="D33" s="13">
        <v>204000</v>
      </c>
      <c r="E33" s="78">
        <v>309800</v>
      </c>
      <c r="F33" s="102">
        <v>309800</v>
      </c>
    </row>
    <row r="34" spans="1:6" ht="14.4" x14ac:dyDescent="0.3">
      <c r="A34" s="29" t="s">
        <v>64</v>
      </c>
      <c r="B34" s="3" t="s">
        <v>65</v>
      </c>
      <c r="C34" s="13">
        <v>0</v>
      </c>
      <c r="D34" s="13">
        <v>0</v>
      </c>
      <c r="E34" s="78">
        <v>0</v>
      </c>
      <c r="F34" s="102">
        <v>0</v>
      </c>
    </row>
    <row r="35" spans="1:6" ht="14.4" x14ac:dyDescent="0.3">
      <c r="A35" s="29" t="s">
        <v>62</v>
      </c>
      <c r="B35" s="3" t="s">
        <v>63</v>
      </c>
      <c r="C35" s="13">
        <v>0</v>
      </c>
      <c r="D35" s="13">
        <v>0</v>
      </c>
      <c r="E35" s="78">
        <v>0</v>
      </c>
      <c r="F35" s="102">
        <v>0</v>
      </c>
    </row>
    <row r="36" spans="1:6" ht="14.4" x14ac:dyDescent="0.3">
      <c r="A36" s="29" t="s">
        <v>66</v>
      </c>
      <c r="B36" s="3" t="s">
        <v>67</v>
      </c>
      <c r="C36" s="13">
        <v>0</v>
      </c>
      <c r="D36" s="13">
        <v>0</v>
      </c>
      <c r="E36" s="78">
        <v>0</v>
      </c>
      <c r="F36" s="102">
        <v>0</v>
      </c>
    </row>
    <row r="37" spans="1:6" ht="14.4" x14ac:dyDescent="0.3">
      <c r="A37" s="29" t="s">
        <v>68</v>
      </c>
      <c r="B37" s="3" t="s">
        <v>69</v>
      </c>
      <c r="C37" s="13">
        <v>0</v>
      </c>
      <c r="D37" s="13">
        <v>0</v>
      </c>
      <c r="E37" s="78">
        <v>0</v>
      </c>
      <c r="F37" s="102">
        <v>0</v>
      </c>
    </row>
    <row r="38" spans="1:6" ht="14.4" x14ac:dyDescent="0.3">
      <c r="A38" s="29" t="s">
        <v>70</v>
      </c>
      <c r="B38" s="3" t="s">
        <v>71</v>
      </c>
      <c r="C38" s="13">
        <v>3695.86</v>
      </c>
      <c r="D38" s="13">
        <v>10000</v>
      </c>
      <c r="E38" s="78">
        <v>30000</v>
      </c>
      <c r="F38" s="102">
        <v>30000</v>
      </c>
    </row>
    <row r="39" spans="1:6" ht="14.4" x14ac:dyDescent="0.3">
      <c r="A39" s="29" t="s">
        <v>72</v>
      </c>
      <c r="B39" s="3" t="s">
        <v>73</v>
      </c>
      <c r="C39" s="13">
        <v>2701.7</v>
      </c>
      <c r="D39" s="13">
        <v>4400</v>
      </c>
      <c r="E39" s="78">
        <v>4000</v>
      </c>
      <c r="F39" s="102">
        <v>4000</v>
      </c>
    </row>
    <row r="40" spans="1:6" ht="14.4" x14ac:dyDescent="0.3">
      <c r="A40" s="29" t="s">
        <v>74</v>
      </c>
      <c r="B40" s="3" t="s">
        <v>75</v>
      </c>
      <c r="C40" s="13">
        <v>188381.88</v>
      </c>
      <c r="D40" s="56">
        <v>232828</v>
      </c>
      <c r="E40" s="79">
        <v>0</v>
      </c>
      <c r="F40" s="102">
        <v>0</v>
      </c>
    </row>
    <row r="41" spans="1:6" ht="14.4" x14ac:dyDescent="0.3">
      <c r="A41" s="29" t="s">
        <v>76</v>
      </c>
      <c r="B41" s="3" t="s">
        <v>77</v>
      </c>
      <c r="C41" s="13"/>
      <c r="D41" s="13"/>
      <c r="E41" s="78"/>
      <c r="F41" s="102"/>
    </row>
    <row r="42" spans="1:6" ht="14.4" x14ac:dyDescent="0.3">
      <c r="A42" s="19"/>
      <c r="B42" s="3"/>
      <c r="C42" s="4"/>
      <c r="D42" s="24"/>
      <c r="E42" s="80"/>
      <c r="F42" s="96"/>
    </row>
    <row r="43" spans="1:6" ht="15" thickBot="1" x14ac:dyDescent="0.35">
      <c r="A43" s="36">
        <v>10</v>
      </c>
      <c r="B43" s="10" t="str">
        <f>+B23</f>
        <v>FO VESTLAND INTERNT</v>
      </c>
      <c r="C43" s="11">
        <f>SUM(C27:C41)</f>
        <v>1040668.17</v>
      </c>
      <c r="D43" s="55">
        <f>SUM(D27:D42)</f>
        <v>1380278</v>
      </c>
      <c r="E43" s="81">
        <f>SUM(E27:E42)</f>
        <v>2052625</v>
      </c>
      <c r="F43" s="103">
        <f>SUM(F27:F42)</f>
        <v>2052625</v>
      </c>
    </row>
    <row r="44" spans="1:6" ht="14.4" x14ac:dyDescent="0.3">
      <c r="A44" s="3"/>
      <c r="B44" s="3"/>
      <c r="C44" s="38"/>
      <c r="D44" s="4"/>
      <c r="E44" s="74"/>
      <c r="F44" s="104"/>
    </row>
    <row r="45" spans="1:6" ht="14.4" x14ac:dyDescent="0.3">
      <c r="A45" s="30" t="s">
        <v>34</v>
      </c>
      <c r="B45" s="20" t="s">
        <v>78</v>
      </c>
      <c r="C45" s="68"/>
      <c r="D45" s="20"/>
      <c r="E45" s="91"/>
      <c r="F45" s="101"/>
    </row>
    <row r="46" spans="1:6" ht="14.4" x14ac:dyDescent="0.3">
      <c r="A46" s="16"/>
      <c r="B46" s="16"/>
      <c r="C46" s="62" t="s">
        <v>16</v>
      </c>
      <c r="D46" s="42" t="s">
        <v>30</v>
      </c>
      <c r="E46" s="93" t="str">
        <f t="shared" ref="E46:F47" si="1">E24</f>
        <v>foreløpig budsjett</v>
      </c>
      <c r="F46" s="101" t="str">
        <f t="shared" si="1"/>
        <v xml:space="preserve"> Budsjett</v>
      </c>
    </row>
    <row r="47" spans="1:6" ht="14.4" x14ac:dyDescent="0.3">
      <c r="A47" s="7" t="s">
        <v>49</v>
      </c>
      <c r="B47" s="7" t="s">
        <v>31</v>
      </c>
      <c r="C47" s="64">
        <f>C25</f>
        <v>45291</v>
      </c>
      <c r="D47" s="25" t="str">
        <f>D25</f>
        <v>2023</v>
      </c>
      <c r="E47" s="92" t="str">
        <f t="shared" si="1"/>
        <v>2024</v>
      </c>
      <c r="F47" s="101" t="str">
        <f t="shared" si="1"/>
        <v>2024</v>
      </c>
    </row>
    <row r="48" spans="1:6" ht="14.4" x14ac:dyDescent="0.3">
      <c r="A48" s="23"/>
      <c r="B48" s="3"/>
      <c r="C48" s="26"/>
      <c r="D48" s="4"/>
      <c r="E48" s="74"/>
      <c r="F48" s="96"/>
    </row>
    <row r="49" spans="1:6" ht="14.4" x14ac:dyDescent="0.3">
      <c r="A49" s="18">
        <v>2010</v>
      </c>
      <c r="B49" s="3" t="s">
        <v>79</v>
      </c>
      <c r="C49" s="4">
        <v>0</v>
      </c>
      <c r="D49" s="4">
        <v>0</v>
      </c>
      <c r="E49" s="74">
        <v>50000</v>
      </c>
      <c r="F49" s="100">
        <v>50000</v>
      </c>
    </row>
    <row r="50" spans="1:6" ht="14.4" x14ac:dyDescent="0.3">
      <c r="A50" s="29" t="s">
        <v>80</v>
      </c>
      <c r="B50" s="3" t="s">
        <v>81</v>
      </c>
      <c r="C50" s="4">
        <v>20204.52</v>
      </c>
      <c r="D50" s="4">
        <v>20000</v>
      </c>
      <c r="E50" s="74">
        <v>30000</v>
      </c>
      <c r="F50" s="100">
        <v>30000</v>
      </c>
    </row>
    <row r="51" spans="1:6" ht="14.4" x14ac:dyDescent="0.3">
      <c r="A51" s="29" t="s">
        <v>6</v>
      </c>
      <c r="B51" s="3" t="s">
        <v>82</v>
      </c>
      <c r="C51" s="4">
        <v>20459</v>
      </c>
      <c r="D51" s="4">
        <v>30000</v>
      </c>
      <c r="E51" s="74">
        <v>30000</v>
      </c>
      <c r="F51" s="100">
        <v>30000</v>
      </c>
    </row>
    <row r="52" spans="1:6" ht="14.4" x14ac:dyDescent="0.3">
      <c r="A52" s="29" t="s">
        <v>7</v>
      </c>
      <c r="B52" s="3" t="s">
        <v>83</v>
      </c>
      <c r="C52" s="4">
        <v>42000</v>
      </c>
      <c r="D52" s="4">
        <v>31500</v>
      </c>
      <c r="E52" s="74">
        <v>40000</v>
      </c>
      <c r="F52" s="100">
        <v>40000</v>
      </c>
    </row>
    <row r="53" spans="1:6" ht="14.4" x14ac:dyDescent="0.3">
      <c r="A53" s="29" t="s">
        <v>84</v>
      </c>
      <c r="B53" s="3" t="s">
        <v>85</v>
      </c>
      <c r="C53" s="4">
        <v>28842.61</v>
      </c>
      <c r="D53" s="4">
        <v>42000</v>
      </c>
      <c r="E53" s="74">
        <v>104000</v>
      </c>
      <c r="F53" s="100">
        <v>104000</v>
      </c>
    </row>
    <row r="54" spans="1:6" ht="14.4" x14ac:dyDescent="0.3">
      <c r="A54" s="29" t="s">
        <v>86</v>
      </c>
      <c r="B54" s="3" t="s">
        <v>87</v>
      </c>
      <c r="C54" s="4">
        <v>0</v>
      </c>
      <c r="D54" s="4">
        <v>0</v>
      </c>
      <c r="E54" s="74">
        <v>0</v>
      </c>
      <c r="F54" s="100">
        <v>0</v>
      </c>
    </row>
    <row r="55" spans="1:6" ht="14.4" x14ac:dyDescent="0.3">
      <c r="A55" s="29" t="s">
        <v>88</v>
      </c>
      <c r="B55" s="3" t="s">
        <v>89</v>
      </c>
      <c r="C55" s="4">
        <v>240643.98</v>
      </c>
      <c r="D55" s="4">
        <v>268000</v>
      </c>
      <c r="E55" s="74">
        <v>284000</v>
      </c>
      <c r="F55" s="100">
        <v>284000</v>
      </c>
    </row>
    <row r="56" spans="1:6" ht="14.4" x14ac:dyDescent="0.3">
      <c r="A56" s="29" t="s">
        <v>90</v>
      </c>
      <c r="B56" s="3" t="s">
        <v>91</v>
      </c>
      <c r="C56" s="4">
        <v>8852.61</v>
      </c>
      <c r="D56" s="4">
        <v>10000</v>
      </c>
      <c r="E56" s="74">
        <v>20000</v>
      </c>
      <c r="F56" s="100">
        <v>20000</v>
      </c>
    </row>
    <row r="57" spans="1:6" ht="14.4" x14ac:dyDescent="0.3">
      <c r="A57" s="29" t="s">
        <v>92</v>
      </c>
      <c r="B57" s="3" t="s">
        <v>93</v>
      </c>
      <c r="C57" s="4">
        <v>0</v>
      </c>
      <c r="D57" s="4">
        <v>0</v>
      </c>
      <c r="E57" s="74">
        <v>0</v>
      </c>
      <c r="F57" s="100">
        <v>0</v>
      </c>
    </row>
    <row r="58" spans="1:6" ht="14.4" x14ac:dyDescent="0.3">
      <c r="A58" s="29" t="s">
        <v>94</v>
      </c>
      <c r="B58" s="3" t="s">
        <v>95</v>
      </c>
      <c r="C58" s="4">
        <v>0</v>
      </c>
      <c r="D58" s="4">
        <v>0</v>
      </c>
      <c r="E58" s="74">
        <v>0</v>
      </c>
      <c r="F58" s="100">
        <v>0</v>
      </c>
    </row>
    <row r="59" spans="1:6" ht="14.4" x14ac:dyDescent="0.3">
      <c r="A59" s="29" t="s">
        <v>96</v>
      </c>
      <c r="B59" s="3" t="s">
        <v>97</v>
      </c>
      <c r="C59" s="4">
        <v>0</v>
      </c>
      <c r="D59" s="4">
        <v>0</v>
      </c>
      <c r="E59" s="74">
        <v>0</v>
      </c>
      <c r="F59" s="100">
        <v>0</v>
      </c>
    </row>
    <row r="60" spans="1:6" ht="14.4" x14ac:dyDescent="0.3">
      <c r="A60" s="29" t="s">
        <v>98</v>
      </c>
      <c r="B60" s="3" t="s">
        <v>99</v>
      </c>
      <c r="C60" s="4">
        <v>0</v>
      </c>
      <c r="D60" s="4">
        <v>0</v>
      </c>
      <c r="E60" s="74">
        <v>0</v>
      </c>
      <c r="F60" s="100">
        <v>0</v>
      </c>
    </row>
    <row r="61" spans="1:6" ht="14.4" x14ac:dyDescent="0.3">
      <c r="A61" s="29" t="s">
        <v>100</v>
      </c>
      <c r="B61" s="3" t="s">
        <v>101</v>
      </c>
      <c r="C61" s="4">
        <v>0</v>
      </c>
      <c r="D61" s="4">
        <v>0</v>
      </c>
      <c r="E61" s="74">
        <v>0</v>
      </c>
      <c r="F61" s="100">
        <v>0</v>
      </c>
    </row>
    <row r="62" spans="1:6" ht="14.4" x14ac:dyDescent="0.3">
      <c r="A62" s="29" t="s">
        <v>92</v>
      </c>
      <c r="B62" s="3" t="s">
        <v>93</v>
      </c>
      <c r="C62" s="4">
        <v>0</v>
      </c>
      <c r="D62" s="4">
        <v>0</v>
      </c>
      <c r="E62" s="74">
        <v>0</v>
      </c>
      <c r="F62" s="100">
        <v>0</v>
      </c>
    </row>
    <row r="63" spans="1:6" ht="14.4" x14ac:dyDescent="0.3">
      <c r="A63" s="29" t="s">
        <v>94</v>
      </c>
      <c r="B63" s="3" t="s">
        <v>95</v>
      </c>
      <c r="C63" s="4">
        <v>0</v>
      </c>
      <c r="D63" s="4">
        <v>0</v>
      </c>
      <c r="E63" s="74">
        <v>0</v>
      </c>
      <c r="F63" s="100">
        <v>0</v>
      </c>
    </row>
    <row r="64" spans="1:6" ht="14.4" x14ac:dyDescent="0.3">
      <c r="A64" s="29" t="s">
        <v>102</v>
      </c>
      <c r="B64" s="3" t="s">
        <v>103</v>
      </c>
      <c r="C64" s="4">
        <v>36375</v>
      </c>
      <c r="D64" s="4">
        <v>40000</v>
      </c>
      <c r="E64" s="74">
        <v>78000</v>
      </c>
      <c r="F64" s="100">
        <v>78000</v>
      </c>
    </row>
    <row r="65" spans="1:6" ht="14.4" x14ac:dyDescent="0.3">
      <c r="A65" s="29" t="s">
        <v>104</v>
      </c>
      <c r="B65" s="3" t="s">
        <v>105</v>
      </c>
      <c r="C65" s="4"/>
      <c r="D65" s="53">
        <v>0</v>
      </c>
      <c r="E65" s="83"/>
      <c r="F65" s="100"/>
    </row>
    <row r="66" spans="1:6" ht="14.4" x14ac:dyDescent="0.3">
      <c r="A66" s="3"/>
      <c r="B66" s="3"/>
      <c r="C66" s="4"/>
      <c r="D66" s="4"/>
      <c r="E66" s="80"/>
      <c r="F66" s="96"/>
    </row>
    <row r="67" spans="1:6" ht="15" thickBot="1" x14ac:dyDescent="0.35">
      <c r="A67" s="36">
        <v>20</v>
      </c>
      <c r="B67" s="10" t="str">
        <f>+B45</f>
        <v>FAGPOLITISK ARBEID</v>
      </c>
      <c r="C67" s="11">
        <f>SUM(C49:C66)</f>
        <v>397377.72</v>
      </c>
      <c r="D67" s="11">
        <f>SUM(D49:D66)</f>
        <v>441500</v>
      </c>
      <c r="E67" s="81">
        <f>SUM(E49:E66)</f>
        <v>636000</v>
      </c>
      <c r="F67" s="103">
        <f>SUM(F49:F66)</f>
        <v>636000</v>
      </c>
    </row>
    <row r="68" spans="1:6" ht="14.4" x14ac:dyDescent="0.3">
      <c r="A68" s="3"/>
      <c r="B68" s="3"/>
      <c r="C68" s="26"/>
      <c r="D68" s="4"/>
      <c r="E68" s="74"/>
      <c r="F68" s="104"/>
    </row>
    <row r="69" spans="1:6" ht="14.4" x14ac:dyDescent="0.3">
      <c r="A69" s="30" t="s">
        <v>36</v>
      </c>
      <c r="B69" s="14" t="s">
        <v>106</v>
      </c>
      <c r="C69" s="68"/>
      <c r="D69" s="20"/>
      <c r="E69" s="91"/>
      <c r="F69" s="101"/>
    </row>
    <row r="70" spans="1:6" ht="14.4" x14ac:dyDescent="0.3">
      <c r="A70" s="16"/>
      <c r="B70" s="16"/>
      <c r="C70" s="62" t="s">
        <v>16</v>
      </c>
      <c r="D70" s="42" t="s">
        <v>30</v>
      </c>
      <c r="E70" s="93" t="str">
        <f t="shared" ref="E70:F71" si="2">E46</f>
        <v>foreløpig budsjett</v>
      </c>
      <c r="F70" s="101" t="str">
        <f t="shared" si="2"/>
        <v xml:space="preserve"> Budsjett</v>
      </c>
    </row>
    <row r="71" spans="1:6" ht="14.4" x14ac:dyDescent="0.3">
      <c r="A71" s="7" t="s">
        <v>49</v>
      </c>
      <c r="B71" s="7" t="s">
        <v>31</v>
      </c>
      <c r="C71" s="64">
        <f>C25</f>
        <v>45291</v>
      </c>
      <c r="D71" s="21" t="str">
        <f>D47</f>
        <v>2023</v>
      </c>
      <c r="E71" s="92" t="str">
        <f t="shared" si="2"/>
        <v>2024</v>
      </c>
      <c r="F71" s="105" t="str">
        <f t="shared" si="2"/>
        <v>2024</v>
      </c>
    </row>
    <row r="72" spans="1:6" ht="14.4" x14ac:dyDescent="0.3">
      <c r="A72" s="22"/>
      <c r="B72" s="22"/>
      <c r="C72" s="49"/>
      <c r="D72" s="52"/>
      <c r="E72" s="84"/>
      <c r="F72" s="96"/>
    </row>
    <row r="73" spans="1:6" ht="14.4" x14ac:dyDescent="0.3">
      <c r="A73" s="29" t="s">
        <v>107</v>
      </c>
      <c r="B73" s="19" t="s">
        <v>108</v>
      </c>
      <c r="C73" s="26"/>
      <c r="D73" s="4"/>
      <c r="E73" s="74"/>
      <c r="F73" s="100"/>
    </row>
    <row r="74" spans="1:6" ht="14.4" x14ac:dyDescent="0.3">
      <c r="A74" s="29" t="s">
        <v>109</v>
      </c>
      <c r="B74" s="3" t="s">
        <v>110</v>
      </c>
      <c r="C74" s="46">
        <v>1127</v>
      </c>
      <c r="D74" s="46">
        <v>10000</v>
      </c>
      <c r="E74" s="74">
        <v>10000</v>
      </c>
      <c r="F74" s="100">
        <v>10000</v>
      </c>
    </row>
    <row r="75" spans="1:6" ht="14.4" x14ac:dyDescent="0.3">
      <c r="A75" s="29" t="s">
        <v>111</v>
      </c>
      <c r="B75" s="3" t="s">
        <v>112</v>
      </c>
      <c r="C75" s="46">
        <v>0</v>
      </c>
      <c r="D75" s="46">
        <v>0</v>
      </c>
      <c r="E75" s="74">
        <v>0</v>
      </c>
      <c r="F75" s="100">
        <v>0</v>
      </c>
    </row>
    <row r="76" spans="1:6" ht="14.4" x14ac:dyDescent="0.3">
      <c r="A76" s="29" t="s">
        <v>6</v>
      </c>
      <c r="B76" s="3" t="s">
        <v>113</v>
      </c>
      <c r="C76" s="46">
        <v>0</v>
      </c>
      <c r="D76" s="46">
        <v>0</v>
      </c>
      <c r="E76" s="74">
        <v>0</v>
      </c>
      <c r="F76" s="100">
        <v>0</v>
      </c>
    </row>
    <row r="77" spans="1:6" ht="14.4" x14ac:dyDescent="0.3">
      <c r="A77" s="29" t="s">
        <v>114</v>
      </c>
      <c r="B77" s="3" t="s">
        <v>115</v>
      </c>
      <c r="C77" s="46">
        <v>0</v>
      </c>
      <c r="D77" s="46">
        <v>0</v>
      </c>
      <c r="E77" s="74">
        <v>0</v>
      </c>
      <c r="F77" s="100">
        <v>0</v>
      </c>
    </row>
    <row r="78" spans="1:6" ht="14.4" x14ac:dyDescent="0.3">
      <c r="A78" s="29" t="s">
        <v>109</v>
      </c>
      <c r="B78" s="3" t="s">
        <v>110</v>
      </c>
      <c r="C78" s="46">
        <v>0</v>
      </c>
      <c r="D78" s="46">
        <v>0</v>
      </c>
      <c r="E78" s="74">
        <v>0</v>
      </c>
      <c r="F78" s="100">
        <v>0</v>
      </c>
    </row>
    <row r="79" spans="1:6" ht="14.4" x14ac:dyDescent="0.3">
      <c r="A79" s="29" t="s">
        <v>116</v>
      </c>
      <c r="B79" s="3" t="s">
        <v>117</v>
      </c>
      <c r="C79" s="46">
        <v>368356.12</v>
      </c>
      <c r="D79" s="46">
        <v>400000</v>
      </c>
      <c r="E79" s="74">
        <v>350000</v>
      </c>
      <c r="F79" s="100">
        <v>350000</v>
      </c>
    </row>
    <row r="80" spans="1:6" ht="14.4" x14ac:dyDescent="0.3">
      <c r="A80" s="29" t="s">
        <v>118</v>
      </c>
      <c r="B80" s="3" t="s">
        <v>119</v>
      </c>
      <c r="C80" s="4"/>
      <c r="D80" s="4"/>
      <c r="E80" s="74"/>
      <c r="F80" s="100"/>
    </row>
    <row r="81" spans="1:6" ht="14.4" x14ac:dyDescent="0.3">
      <c r="A81" s="29" t="s">
        <v>120</v>
      </c>
      <c r="B81" s="3" t="s">
        <v>121</v>
      </c>
      <c r="C81" s="4"/>
      <c r="D81" s="4"/>
      <c r="E81" s="74"/>
      <c r="F81" s="100"/>
    </row>
    <row r="82" spans="1:6" ht="14.4" x14ac:dyDescent="0.3">
      <c r="A82" s="29" t="s">
        <v>122</v>
      </c>
      <c r="B82" s="3" t="s">
        <v>123</v>
      </c>
      <c r="C82" s="4"/>
      <c r="D82" s="4"/>
      <c r="E82" s="74"/>
      <c r="F82" s="100"/>
    </row>
    <row r="83" spans="1:6" ht="14.4" x14ac:dyDescent="0.3">
      <c r="A83" s="29" t="s">
        <v>124</v>
      </c>
      <c r="B83" s="3" t="s">
        <v>125</v>
      </c>
      <c r="C83" s="4"/>
      <c r="D83" s="4"/>
      <c r="E83" s="74"/>
      <c r="F83" s="100"/>
    </row>
    <row r="84" spans="1:6" ht="14.4" x14ac:dyDescent="0.3">
      <c r="A84" s="29" t="s">
        <v>126</v>
      </c>
      <c r="B84" s="3" t="s">
        <v>127</v>
      </c>
      <c r="C84" s="4"/>
      <c r="D84" s="4"/>
      <c r="E84" s="74"/>
      <c r="F84" s="100"/>
    </row>
    <row r="85" spans="1:6" ht="14.4" x14ac:dyDescent="0.3">
      <c r="A85" s="18">
        <v>3070</v>
      </c>
      <c r="B85" s="3" t="s">
        <v>128</v>
      </c>
      <c r="C85" s="4"/>
      <c r="D85" s="4"/>
      <c r="E85" s="74"/>
      <c r="F85" s="100"/>
    </row>
    <row r="86" spans="1:6" ht="14.4" x14ac:dyDescent="0.3">
      <c r="A86" s="18">
        <v>3071</v>
      </c>
      <c r="B86" s="3" t="s">
        <v>129</v>
      </c>
      <c r="C86" s="4"/>
      <c r="D86" s="4"/>
      <c r="E86" s="74"/>
      <c r="F86" s="100"/>
    </row>
    <row r="87" spans="1:6" ht="14.4" x14ac:dyDescent="0.3">
      <c r="A87" s="29" t="s">
        <v>130</v>
      </c>
      <c r="B87" s="3" t="s">
        <v>131</v>
      </c>
      <c r="C87" s="4"/>
      <c r="D87" s="4"/>
      <c r="E87" s="74"/>
      <c r="F87" s="100"/>
    </row>
    <row r="88" spans="1:6" ht="14.4" x14ac:dyDescent="0.3">
      <c r="A88" s="29" t="s">
        <v>132</v>
      </c>
      <c r="B88" s="3" t="s">
        <v>133</v>
      </c>
      <c r="C88" s="4"/>
      <c r="D88" s="4"/>
      <c r="E88" s="74"/>
      <c r="F88" s="100"/>
    </row>
    <row r="89" spans="1:6" ht="14.4" x14ac:dyDescent="0.3">
      <c r="A89" s="18">
        <v>3080</v>
      </c>
      <c r="B89" s="3" t="s">
        <v>134</v>
      </c>
      <c r="C89" s="4"/>
      <c r="D89" s="4"/>
      <c r="E89" s="74"/>
      <c r="F89" s="100"/>
    </row>
    <row r="90" spans="1:6" ht="14.4" x14ac:dyDescent="0.3">
      <c r="A90" s="41"/>
      <c r="B90" s="23"/>
      <c r="C90" s="4"/>
      <c r="D90" s="4"/>
      <c r="E90" s="80"/>
      <c r="F90" s="96"/>
    </row>
    <row r="91" spans="1:6" ht="15" thickBot="1" x14ac:dyDescent="0.35">
      <c r="A91" s="36">
        <v>30</v>
      </c>
      <c r="B91" s="10" t="str">
        <f>+B69</f>
        <v>YRKESFAGLIG ARBEID</v>
      </c>
      <c r="C91" s="11">
        <f>SUM(C73:C89)</f>
        <v>369483.12</v>
      </c>
      <c r="D91" s="11">
        <f>SUM(D74:D90)</f>
        <v>410000</v>
      </c>
      <c r="E91" s="81">
        <f>SUM(E74:E90)</f>
        <v>360000</v>
      </c>
      <c r="F91" s="103">
        <f>SUM(F74:F90)</f>
        <v>360000</v>
      </c>
    </row>
    <row r="92" spans="1:6" ht="14.4" x14ac:dyDescent="0.3">
      <c r="A92" s="3"/>
      <c r="B92" s="3"/>
      <c r="C92" s="26"/>
      <c r="D92" s="4"/>
      <c r="E92" s="74"/>
      <c r="F92" s="104"/>
    </row>
    <row r="93" spans="1:6" ht="14.4" x14ac:dyDescent="0.3">
      <c r="A93" s="30" t="s">
        <v>38</v>
      </c>
      <c r="B93" s="14" t="s">
        <v>135</v>
      </c>
      <c r="C93" s="68"/>
      <c r="D93" s="20"/>
      <c r="E93" s="91"/>
      <c r="F93" s="101"/>
    </row>
    <row r="94" spans="1:6" ht="14.4" x14ac:dyDescent="0.3">
      <c r="A94" s="16"/>
      <c r="B94" s="16"/>
      <c r="C94" s="62" t="s">
        <v>16</v>
      </c>
      <c r="D94" s="42" t="s">
        <v>30</v>
      </c>
      <c r="E94" s="93" t="str">
        <f t="shared" ref="E94:F95" si="3">E70</f>
        <v>foreløpig budsjett</v>
      </c>
      <c r="F94" s="101" t="str">
        <f t="shared" si="3"/>
        <v xml:space="preserve"> Budsjett</v>
      </c>
    </row>
    <row r="95" spans="1:6" ht="14.4" x14ac:dyDescent="0.3">
      <c r="A95" s="7" t="s">
        <v>49</v>
      </c>
      <c r="B95" s="7" t="s">
        <v>31</v>
      </c>
      <c r="C95" s="64">
        <f>C71</f>
        <v>45291</v>
      </c>
      <c r="D95" s="25" t="str">
        <f>D71</f>
        <v>2023</v>
      </c>
      <c r="E95" s="92" t="str">
        <f t="shared" si="3"/>
        <v>2024</v>
      </c>
      <c r="F95" s="101" t="str">
        <f t="shared" si="3"/>
        <v>2024</v>
      </c>
    </row>
    <row r="96" spans="1:6" ht="14.4" x14ac:dyDescent="0.3">
      <c r="A96" s="22"/>
      <c r="B96" s="3"/>
      <c r="C96" s="26"/>
      <c r="D96" s="4"/>
      <c r="E96" s="74"/>
      <c r="F96" s="96"/>
    </row>
    <row r="97" spans="1:6" ht="14.4" x14ac:dyDescent="0.3">
      <c r="A97" s="29" t="s">
        <v>136</v>
      </c>
      <c r="B97" s="19" t="s">
        <v>137</v>
      </c>
      <c r="C97" s="4">
        <v>167623.95000000001</v>
      </c>
      <c r="D97" s="4">
        <v>170000</v>
      </c>
      <c r="E97" s="74">
        <v>200000</v>
      </c>
      <c r="F97" s="100">
        <v>200000</v>
      </c>
    </row>
    <row r="98" spans="1:6" ht="14.4" x14ac:dyDescent="0.3">
      <c r="A98" s="29" t="s">
        <v>138</v>
      </c>
      <c r="B98" s="3" t="s">
        <v>139</v>
      </c>
      <c r="C98" s="4">
        <v>0</v>
      </c>
      <c r="D98" s="4">
        <v>0</v>
      </c>
      <c r="E98" s="74">
        <v>0</v>
      </c>
      <c r="F98" s="100">
        <v>0</v>
      </c>
    </row>
    <row r="99" spans="1:6" ht="14.4" x14ac:dyDescent="0.3">
      <c r="A99" s="29" t="s">
        <v>140</v>
      </c>
      <c r="B99" s="3" t="s">
        <v>141</v>
      </c>
      <c r="C99" s="4">
        <v>110115.96</v>
      </c>
      <c r="D99" s="4">
        <v>343000</v>
      </c>
      <c r="E99" s="74">
        <v>201000</v>
      </c>
      <c r="F99" s="100">
        <v>201000</v>
      </c>
    </row>
    <row r="100" spans="1:6" ht="14.4" x14ac:dyDescent="0.3">
      <c r="A100" s="29" t="s">
        <v>142</v>
      </c>
      <c r="B100" s="3" t="s">
        <v>143</v>
      </c>
      <c r="C100" s="4">
        <v>501344</v>
      </c>
      <c r="D100" s="4">
        <v>700000</v>
      </c>
      <c r="E100" s="74">
        <v>800000</v>
      </c>
      <c r="F100" s="100">
        <v>800000</v>
      </c>
    </row>
    <row r="101" spans="1:6" ht="14.4" x14ac:dyDescent="0.3">
      <c r="A101" s="3"/>
      <c r="B101" s="3"/>
      <c r="C101" s="4"/>
      <c r="D101" s="4"/>
      <c r="E101" s="80"/>
      <c r="F101" s="96"/>
    </row>
    <row r="102" spans="1:6" ht="15" thickBot="1" x14ac:dyDescent="0.35">
      <c r="A102" s="36">
        <v>40</v>
      </c>
      <c r="B102" s="10" t="str">
        <f>+B93</f>
        <v>ORGANISASJON OG INFORMASJON</v>
      </c>
      <c r="C102" s="11">
        <f>SUM(C97:C100)</f>
        <v>779083.91</v>
      </c>
      <c r="D102" s="11">
        <f>SUM(D97:D101)</f>
        <v>1213000</v>
      </c>
      <c r="E102" s="81">
        <f>SUM(E97:E101)</f>
        <v>1201000</v>
      </c>
      <c r="F102" s="103">
        <f>SUM(F97:F101)</f>
        <v>1201000</v>
      </c>
    </row>
    <row r="103" spans="1:6" ht="14.4" x14ac:dyDescent="0.3">
      <c r="A103" s="3"/>
      <c r="B103" s="3"/>
      <c r="C103" s="26"/>
      <c r="D103" s="4"/>
      <c r="E103" s="74"/>
      <c r="F103" s="104"/>
    </row>
    <row r="104" spans="1:6" ht="14.4" x14ac:dyDescent="0.3">
      <c r="A104" s="30" t="s">
        <v>40</v>
      </c>
      <c r="B104" s="14" t="s">
        <v>144</v>
      </c>
      <c r="C104" s="68"/>
      <c r="D104" s="20"/>
      <c r="E104" s="91"/>
      <c r="F104" s="101"/>
    </row>
    <row r="105" spans="1:6" ht="14.4" x14ac:dyDescent="0.3">
      <c r="A105" s="16"/>
      <c r="B105" s="16"/>
      <c r="C105" s="62" t="s">
        <v>16</v>
      </c>
      <c r="D105" s="42" t="s">
        <v>30</v>
      </c>
      <c r="E105" s="93" t="str">
        <f t="shared" ref="E105:F106" si="4">E94</f>
        <v>foreløpig budsjett</v>
      </c>
      <c r="F105" s="101" t="str">
        <f t="shared" si="4"/>
        <v xml:space="preserve"> Budsjett</v>
      </c>
    </row>
    <row r="106" spans="1:6" ht="14.4" x14ac:dyDescent="0.3">
      <c r="A106" s="7" t="s">
        <v>49</v>
      </c>
      <c r="B106" s="7" t="s">
        <v>31</v>
      </c>
      <c r="C106" s="64">
        <f>C95</f>
        <v>45291</v>
      </c>
      <c r="D106" s="25" t="str">
        <f>D95</f>
        <v>2023</v>
      </c>
      <c r="E106" s="92" t="str">
        <f t="shared" si="4"/>
        <v>2024</v>
      </c>
      <c r="F106" s="101" t="str">
        <f t="shared" si="4"/>
        <v>2024</v>
      </c>
    </row>
    <row r="107" spans="1:6" ht="14.4" x14ac:dyDescent="0.3">
      <c r="A107" s="3"/>
      <c r="B107" s="3"/>
      <c r="C107" s="4"/>
      <c r="D107" s="3"/>
      <c r="E107" s="85"/>
      <c r="F107" s="96"/>
    </row>
    <row r="108" spans="1:6" ht="14.4" x14ac:dyDescent="0.3">
      <c r="A108" s="18">
        <v>5010</v>
      </c>
      <c r="B108" s="3" t="s">
        <v>145</v>
      </c>
      <c r="C108" s="4">
        <v>8907.8799999999992</v>
      </c>
      <c r="D108" s="4">
        <v>0</v>
      </c>
      <c r="E108" s="74">
        <v>450000</v>
      </c>
      <c r="F108" s="100">
        <v>450000</v>
      </c>
    </row>
    <row r="109" spans="1:6" ht="14.4" x14ac:dyDescent="0.3">
      <c r="A109" s="18">
        <v>5015</v>
      </c>
      <c r="B109" s="3" t="s">
        <v>146</v>
      </c>
      <c r="C109" s="4">
        <v>0</v>
      </c>
      <c r="D109" s="4">
        <v>0</v>
      </c>
      <c r="E109" s="74">
        <v>0</v>
      </c>
      <c r="F109" s="100">
        <v>0</v>
      </c>
    </row>
    <row r="110" spans="1:6" ht="14.4" x14ac:dyDescent="0.3">
      <c r="A110" s="18">
        <v>5016</v>
      </c>
      <c r="B110" s="3" t="s">
        <v>147</v>
      </c>
      <c r="C110" s="4">
        <v>0</v>
      </c>
      <c r="D110" s="4">
        <v>0</v>
      </c>
      <c r="E110" s="74">
        <v>0</v>
      </c>
      <c r="F110" s="100">
        <v>0</v>
      </c>
    </row>
    <row r="111" spans="1:6" ht="14.4" x14ac:dyDescent="0.3">
      <c r="A111" s="18">
        <v>5020</v>
      </c>
      <c r="B111" s="3" t="s">
        <v>148</v>
      </c>
      <c r="C111" s="4">
        <v>23359.86</v>
      </c>
      <c r="D111" s="4">
        <v>24700</v>
      </c>
      <c r="E111" s="74">
        <v>334250</v>
      </c>
      <c r="F111" s="100">
        <v>334250</v>
      </c>
    </row>
    <row r="112" spans="1:6" ht="14.4" x14ac:dyDescent="0.3">
      <c r="A112" s="29" t="s">
        <v>149</v>
      </c>
      <c r="B112" s="3" t="s">
        <v>150</v>
      </c>
      <c r="C112" s="4">
        <v>498483.71</v>
      </c>
      <c r="D112" s="4">
        <v>478400</v>
      </c>
      <c r="E112" s="74">
        <v>392500</v>
      </c>
      <c r="F112" s="100">
        <v>392500</v>
      </c>
    </row>
    <row r="113" spans="1:6" ht="14.4" x14ac:dyDescent="0.3">
      <c r="A113" s="29" t="s">
        <v>151</v>
      </c>
      <c r="B113" s="3" t="s">
        <v>152</v>
      </c>
      <c r="C113" s="4">
        <v>0</v>
      </c>
      <c r="D113" s="4">
        <v>65250</v>
      </c>
      <c r="E113" s="74">
        <v>92000</v>
      </c>
      <c r="F113" s="100">
        <v>92000</v>
      </c>
    </row>
    <row r="114" spans="1:6" ht="14.4" x14ac:dyDescent="0.3">
      <c r="A114" s="29" t="s">
        <v>153</v>
      </c>
      <c r="B114" s="3" t="s">
        <v>154</v>
      </c>
      <c r="C114" s="4">
        <v>133413.54999999999</v>
      </c>
      <c r="D114" s="4">
        <v>201250</v>
      </c>
      <c r="E114" s="74">
        <v>212350</v>
      </c>
      <c r="F114" s="100">
        <v>212350</v>
      </c>
    </row>
    <row r="115" spans="1:6" ht="14.4" x14ac:dyDescent="0.3">
      <c r="A115" s="29" t="s">
        <v>155</v>
      </c>
      <c r="B115" s="3" t="s">
        <v>156</v>
      </c>
      <c r="C115" s="4">
        <v>0</v>
      </c>
      <c r="D115" s="4">
        <v>0</v>
      </c>
      <c r="E115" s="74">
        <v>0</v>
      </c>
      <c r="F115" s="100">
        <v>0</v>
      </c>
    </row>
    <row r="116" spans="1:6" ht="14.4" x14ac:dyDescent="0.3">
      <c r="A116" s="29" t="s">
        <v>157</v>
      </c>
      <c r="B116" s="3" t="s">
        <v>158</v>
      </c>
      <c r="C116" s="4">
        <v>0</v>
      </c>
      <c r="D116" s="4">
        <v>0</v>
      </c>
      <c r="E116" s="74">
        <v>0</v>
      </c>
      <c r="F116" s="100">
        <v>0</v>
      </c>
    </row>
    <row r="117" spans="1:6" ht="14.4" x14ac:dyDescent="0.3">
      <c r="A117" s="29" t="s">
        <v>159</v>
      </c>
      <c r="B117" s="3" t="s">
        <v>160</v>
      </c>
      <c r="C117" s="4">
        <v>0</v>
      </c>
      <c r="D117" s="4">
        <v>0</v>
      </c>
      <c r="E117" s="74">
        <v>0</v>
      </c>
      <c r="F117" s="100">
        <v>0</v>
      </c>
    </row>
    <row r="118" spans="1:6" ht="14.4" x14ac:dyDescent="0.3">
      <c r="A118" s="29" t="s">
        <v>161</v>
      </c>
      <c r="B118" s="3" t="s">
        <v>162</v>
      </c>
      <c r="C118" s="4">
        <v>4639.5</v>
      </c>
      <c r="D118" s="4">
        <v>0</v>
      </c>
      <c r="E118" s="74">
        <v>207500</v>
      </c>
      <c r="F118" s="100">
        <v>207500</v>
      </c>
    </row>
    <row r="119" spans="1:6" ht="14.4" x14ac:dyDescent="0.3">
      <c r="A119" s="29" t="s">
        <v>163</v>
      </c>
      <c r="B119" s="3" t="s">
        <v>164</v>
      </c>
      <c r="C119" s="4">
        <v>292106.33</v>
      </c>
      <c r="D119" s="4">
        <v>213380</v>
      </c>
      <c r="E119" s="74">
        <v>422930</v>
      </c>
      <c r="F119" s="100">
        <v>422930</v>
      </c>
    </row>
    <row r="120" spans="1:6" ht="14.4" x14ac:dyDescent="0.3">
      <c r="A120" s="29" t="s">
        <v>161</v>
      </c>
      <c r="B120" s="3" t="s">
        <v>165</v>
      </c>
      <c r="C120" s="4">
        <v>0</v>
      </c>
      <c r="D120" s="4">
        <v>0</v>
      </c>
      <c r="E120" s="74">
        <v>0</v>
      </c>
      <c r="F120" s="100">
        <v>0</v>
      </c>
    </row>
    <row r="121" spans="1:6" ht="14.4" x14ac:dyDescent="0.3">
      <c r="A121" s="29" t="s">
        <v>166</v>
      </c>
      <c r="B121" s="3" t="s">
        <v>167</v>
      </c>
      <c r="C121" s="4">
        <v>0</v>
      </c>
      <c r="D121" s="4">
        <v>0</v>
      </c>
      <c r="E121" s="74">
        <v>0</v>
      </c>
      <c r="F121" s="100">
        <v>0</v>
      </c>
    </row>
    <row r="122" spans="1:6" ht="14.4" x14ac:dyDescent="0.3">
      <c r="A122" s="29" t="s">
        <v>168</v>
      </c>
      <c r="B122" s="3" t="s">
        <v>169</v>
      </c>
      <c r="C122" s="4">
        <v>0</v>
      </c>
      <c r="D122" s="4">
        <v>0</v>
      </c>
      <c r="E122" s="74">
        <v>0</v>
      </c>
      <c r="F122" s="100">
        <v>0</v>
      </c>
    </row>
    <row r="123" spans="1:6" ht="14.4" x14ac:dyDescent="0.3">
      <c r="A123" s="29" t="s">
        <v>170</v>
      </c>
      <c r="B123" s="3" t="s">
        <v>171</v>
      </c>
      <c r="C123" s="4">
        <v>0</v>
      </c>
      <c r="D123" s="4">
        <v>0</v>
      </c>
      <c r="E123" s="74">
        <v>0</v>
      </c>
      <c r="F123" s="100">
        <v>0</v>
      </c>
    </row>
    <row r="124" spans="1:6" ht="14.4" x14ac:dyDescent="0.3">
      <c r="A124" s="29" t="s">
        <v>172</v>
      </c>
      <c r="B124" s="3" t="s">
        <v>173</v>
      </c>
      <c r="C124" s="4">
        <v>0</v>
      </c>
      <c r="D124" s="4">
        <v>0</v>
      </c>
      <c r="E124" s="74">
        <v>0</v>
      </c>
      <c r="F124" s="100">
        <v>0</v>
      </c>
    </row>
    <row r="125" spans="1:6" ht="14.4" x14ac:dyDescent="0.3">
      <c r="A125" s="29" t="s">
        <v>174</v>
      </c>
      <c r="B125" s="3" t="s">
        <v>175</v>
      </c>
      <c r="C125" s="4">
        <v>2100</v>
      </c>
      <c r="D125" s="4">
        <v>0</v>
      </c>
      <c r="E125" s="74">
        <v>423000</v>
      </c>
      <c r="F125" s="100">
        <v>423000</v>
      </c>
    </row>
    <row r="126" spans="1:6" ht="14.4" x14ac:dyDescent="0.3">
      <c r="A126" s="29" t="s">
        <v>176</v>
      </c>
      <c r="B126" s="3" t="s">
        <v>177</v>
      </c>
      <c r="C126" s="4">
        <v>0</v>
      </c>
      <c r="D126" s="59">
        <v>0</v>
      </c>
      <c r="E126" s="86"/>
      <c r="F126" s="100"/>
    </row>
    <row r="127" spans="1:6" ht="14.4" x14ac:dyDescent="0.3">
      <c r="A127" s="29" t="s">
        <v>178</v>
      </c>
      <c r="B127" s="3" t="s">
        <v>179</v>
      </c>
      <c r="C127" s="4">
        <v>0</v>
      </c>
      <c r="D127" s="59">
        <v>0</v>
      </c>
      <c r="E127" s="86"/>
      <c r="F127" s="100"/>
    </row>
    <row r="128" spans="1:6" ht="14.4" x14ac:dyDescent="0.3">
      <c r="A128" s="3"/>
      <c r="B128" s="3"/>
      <c r="C128" s="4"/>
      <c r="D128" s="4"/>
      <c r="E128" s="80"/>
      <c r="F128" s="96"/>
    </row>
    <row r="129" spans="1:6" ht="15" thickBot="1" x14ac:dyDescent="0.35">
      <c r="A129" s="36">
        <v>50</v>
      </c>
      <c r="B129" s="10" t="str">
        <f>+B104</f>
        <v>TILLITSVALGTSKOLERING</v>
      </c>
      <c r="C129" s="11">
        <f>SUM(C108:C128)</f>
        <v>963010.83000000007</v>
      </c>
      <c r="D129" s="11">
        <f>SUM(D108:D128)</f>
        <v>982980</v>
      </c>
      <c r="E129" s="81">
        <f>SUM(E108:E128)</f>
        <v>2534530</v>
      </c>
      <c r="F129" s="103">
        <f>SUM(F108:F128)</f>
        <v>2534530</v>
      </c>
    </row>
    <row r="130" spans="1:6" ht="14.4" x14ac:dyDescent="0.3">
      <c r="A130" s="3"/>
      <c r="B130" s="3"/>
      <c r="C130" s="26"/>
      <c r="D130" s="4"/>
      <c r="E130" s="74"/>
      <c r="F130" s="104"/>
    </row>
    <row r="131" spans="1:6" ht="14.4" x14ac:dyDescent="0.3">
      <c r="A131" s="30" t="s">
        <v>42</v>
      </c>
      <c r="B131" s="14" t="s">
        <v>180</v>
      </c>
      <c r="C131" s="67"/>
      <c r="D131" s="15"/>
      <c r="E131" s="95"/>
      <c r="F131" s="97"/>
    </row>
    <row r="132" spans="1:6" ht="14.4" x14ac:dyDescent="0.3">
      <c r="A132" s="16"/>
      <c r="B132" s="16"/>
      <c r="C132" s="62" t="s">
        <v>16</v>
      </c>
      <c r="D132" s="42" t="s">
        <v>30</v>
      </c>
      <c r="E132" s="95" t="str">
        <f t="shared" ref="E132:F133" si="5">E105</f>
        <v>foreløpig budsjett</v>
      </c>
      <c r="F132" s="101" t="str">
        <f t="shared" si="5"/>
        <v xml:space="preserve"> Budsjett</v>
      </c>
    </row>
    <row r="133" spans="1:6" ht="14.4" x14ac:dyDescent="0.3">
      <c r="A133" s="7" t="s">
        <v>49</v>
      </c>
      <c r="B133" s="7" t="s">
        <v>31</v>
      </c>
      <c r="C133" s="64">
        <f>C106</f>
        <v>45291</v>
      </c>
      <c r="D133" s="25" t="str">
        <f>D106</f>
        <v>2023</v>
      </c>
      <c r="E133" s="95" t="str">
        <f t="shared" si="5"/>
        <v>2024</v>
      </c>
      <c r="F133" s="101" t="str">
        <f t="shared" si="5"/>
        <v>2024</v>
      </c>
    </row>
    <row r="134" spans="1:6" ht="14.4" x14ac:dyDescent="0.3">
      <c r="A134" s="18"/>
      <c r="B134" s="18"/>
      <c r="C134" s="31"/>
      <c r="D134" s="29"/>
      <c r="E134" s="87"/>
      <c r="F134" s="96"/>
    </row>
    <row r="135" spans="1:6" ht="14.4" x14ac:dyDescent="0.3">
      <c r="A135" s="29" t="s">
        <v>181</v>
      </c>
      <c r="B135" s="19" t="s">
        <v>182</v>
      </c>
      <c r="C135" s="4">
        <v>38813.18</v>
      </c>
      <c r="D135" s="4">
        <v>113300</v>
      </c>
      <c r="E135" s="74">
        <v>113300</v>
      </c>
      <c r="F135" s="100">
        <v>112900</v>
      </c>
    </row>
    <row r="136" spans="1:6" ht="14.4" x14ac:dyDescent="0.3">
      <c r="A136" s="29" t="s">
        <v>183</v>
      </c>
      <c r="B136" s="19" t="s">
        <v>184</v>
      </c>
      <c r="C136" s="4">
        <v>38507.07</v>
      </c>
      <c r="D136" s="4">
        <v>152700</v>
      </c>
      <c r="E136" s="74">
        <v>152700</v>
      </c>
      <c r="F136" s="100">
        <v>152200</v>
      </c>
    </row>
    <row r="137" spans="1:6" ht="14.4" x14ac:dyDescent="0.3">
      <c r="A137" s="29" t="s">
        <v>185</v>
      </c>
      <c r="B137" s="19" t="s">
        <v>186</v>
      </c>
      <c r="C137" s="4">
        <v>12200.35</v>
      </c>
      <c r="D137" s="4">
        <v>29350</v>
      </c>
      <c r="E137" s="74">
        <v>29350</v>
      </c>
      <c r="F137" s="100">
        <v>29900</v>
      </c>
    </row>
    <row r="138" spans="1:6" ht="14.4" x14ac:dyDescent="0.3">
      <c r="A138" s="29" t="s">
        <v>187</v>
      </c>
      <c r="B138" s="19" t="s">
        <v>188</v>
      </c>
      <c r="C138" s="4">
        <v>420</v>
      </c>
      <c r="D138" s="4">
        <v>27600</v>
      </c>
      <c r="E138" s="74">
        <v>27600</v>
      </c>
      <c r="F138" s="100">
        <v>28200</v>
      </c>
    </row>
    <row r="139" spans="1:6" ht="14.4" x14ac:dyDescent="0.3">
      <c r="A139" s="29" t="s">
        <v>189</v>
      </c>
      <c r="B139" s="19" t="s">
        <v>190</v>
      </c>
      <c r="C139" s="4">
        <v>116497.94</v>
      </c>
      <c r="D139" s="4">
        <v>190425</v>
      </c>
      <c r="E139" s="74">
        <v>190425</v>
      </c>
      <c r="F139" s="100">
        <v>190525</v>
      </c>
    </row>
    <row r="140" spans="1:6" ht="14.4" x14ac:dyDescent="0.3">
      <c r="A140" s="29" t="s">
        <v>191</v>
      </c>
      <c r="B140" s="19" t="s">
        <v>192</v>
      </c>
      <c r="C140" s="4">
        <v>28597.02</v>
      </c>
      <c r="D140" s="4">
        <v>63469</v>
      </c>
      <c r="E140" s="74">
        <v>63469</v>
      </c>
      <c r="F140" s="100">
        <v>60669</v>
      </c>
    </row>
    <row r="141" spans="1:6" ht="14.4" x14ac:dyDescent="0.3">
      <c r="A141" s="29" t="s">
        <v>193</v>
      </c>
      <c r="B141" s="19" t="s">
        <v>194</v>
      </c>
      <c r="C141" s="4">
        <v>0</v>
      </c>
      <c r="D141" s="4">
        <v>0</v>
      </c>
      <c r="E141" s="74">
        <v>3200</v>
      </c>
      <c r="F141" s="100">
        <v>10100</v>
      </c>
    </row>
    <row r="142" spans="1:6" ht="14.4" x14ac:dyDescent="0.3">
      <c r="A142" s="29" t="s">
        <v>195</v>
      </c>
      <c r="B142" s="19" t="s">
        <v>196</v>
      </c>
      <c r="C142" s="4">
        <v>17525.759999999998</v>
      </c>
      <c r="D142" s="4">
        <v>3200</v>
      </c>
      <c r="E142" s="74">
        <v>18800</v>
      </c>
      <c r="F142" s="100">
        <v>24050</v>
      </c>
    </row>
    <row r="143" spans="1:6" ht="14.4" x14ac:dyDescent="0.3">
      <c r="A143" s="29" t="s">
        <v>197</v>
      </c>
      <c r="B143" s="19" t="s">
        <v>198</v>
      </c>
      <c r="C143" s="4">
        <v>12186.04</v>
      </c>
      <c r="D143" s="4">
        <v>20000</v>
      </c>
      <c r="E143" s="74">
        <v>20000</v>
      </c>
      <c r="F143" s="100">
        <v>20000</v>
      </c>
    </row>
    <row r="144" spans="1:6" ht="14.4" x14ac:dyDescent="0.3">
      <c r="A144" s="29" t="s">
        <v>200</v>
      </c>
      <c r="B144" s="3" t="s">
        <v>201</v>
      </c>
      <c r="C144" s="4">
        <v>0</v>
      </c>
      <c r="D144" s="4">
        <v>23100</v>
      </c>
      <c r="E144" s="74">
        <v>23100</v>
      </c>
      <c r="F144" s="100">
        <v>20600</v>
      </c>
    </row>
    <row r="145" spans="1:6" ht="14.4" x14ac:dyDescent="0.3">
      <c r="A145" s="29" t="s">
        <v>197</v>
      </c>
      <c r="B145" s="3" t="s">
        <v>202</v>
      </c>
      <c r="C145" s="4">
        <v>0</v>
      </c>
      <c r="D145" s="4">
        <v>0</v>
      </c>
      <c r="E145" s="74"/>
      <c r="F145" s="100"/>
    </row>
    <row r="146" spans="1:6" ht="14.4" x14ac:dyDescent="0.3">
      <c r="A146" s="29" t="s">
        <v>199</v>
      </c>
      <c r="B146" s="3" t="s">
        <v>203</v>
      </c>
      <c r="C146" s="4">
        <v>0</v>
      </c>
      <c r="D146" s="4">
        <v>0</v>
      </c>
      <c r="E146" s="74"/>
      <c r="F146" s="100"/>
    </row>
    <row r="147" spans="1:6" ht="14.4" x14ac:dyDescent="0.3">
      <c r="A147" s="29" t="s">
        <v>204</v>
      </c>
      <c r="B147" s="3" t="s">
        <v>205</v>
      </c>
      <c r="C147" s="4">
        <v>0</v>
      </c>
      <c r="D147" s="4">
        <v>0</v>
      </c>
      <c r="E147" s="74"/>
      <c r="F147" s="100"/>
    </row>
    <row r="148" spans="1:6" ht="14.4" x14ac:dyDescent="0.3">
      <c r="A148" s="29" t="s">
        <v>206</v>
      </c>
      <c r="B148" s="19" t="s">
        <v>207</v>
      </c>
      <c r="C148" s="4">
        <v>0</v>
      </c>
      <c r="D148" s="4">
        <v>0</v>
      </c>
      <c r="E148" s="74"/>
      <c r="F148" s="100"/>
    </row>
    <row r="149" spans="1:6" ht="14.4" x14ac:dyDescent="0.3">
      <c r="A149" s="29" t="s">
        <v>208</v>
      </c>
      <c r="B149" s="19" t="s">
        <v>209</v>
      </c>
      <c r="C149" s="4"/>
      <c r="D149" s="4"/>
      <c r="E149" s="74"/>
      <c r="F149" s="100"/>
    </row>
    <row r="150" spans="1:6" ht="14.4" x14ac:dyDescent="0.3">
      <c r="A150" s="29" t="s">
        <v>210</v>
      </c>
      <c r="B150" s="19" t="s">
        <v>211</v>
      </c>
      <c r="C150" s="4"/>
      <c r="D150" s="4"/>
      <c r="E150" s="74"/>
      <c r="F150" s="100"/>
    </row>
    <row r="151" spans="1:6" ht="14.4" x14ac:dyDescent="0.3">
      <c r="A151" s="3"/>
      <c r="B151" s="3"/>
      <c r="C151" s="4"/>
      <c r="D151" s="4"/>
      <c r="E151" s="80"/>
      <c r="F151" s="96"/>
    </row>
    <row r="152" spans="1:6" ht="15" thickBot="1" x14ac:dyDescent="0.35">
      <c r="A152" s="36">
        <v>60</v>
      </c>
      <c r="B152" s="33" t="str">
        <f>+B131</f>
        <v>KLUBBER</v>
      </c>
      <c r="C152" s="11">
        <f>SUM(C135:C151)</f>
        <v>264747.36</v>
      </c>
      <c r="D152" s="11">
        <f>SUM(D135:D150)</f>
        <v>623144</v>
      </c>
      <c r="E152" s="81">
        <f>SUM(E135:E151)</f>
        <v>641944</v>
      </c>
      <c r="F152" s="103">
        <f>SUM(F135:F151)</f>
        <v>649144</v>
      </c>
    </row>
    <row r="153" spans="1:6" ht="14.4" x14ac:dyDescent="0.3">
      <c r="A153" s="3"/>
      <c r="B153" s="3"/>
      <c r="C153" s="26"/>
      <c r="D153" s="4"/>
      <c r="E153" s="74"/>
      <c r="F153" s="104"/>
    </row>
    <row r="154" spans="1:6" ht="14.4" x14ac:dyDescent="0.3">
      <c r="A154" s="30" t="s">
        <v>44</v>
      </c>
      <c r="B154" s="14" t="s">
        <v>212</v>
      </c>
      <c r="C154" s="68"/>
      <c r="D154" s="20"/>
      <c r="E154" s="95"/>
      <c r="F154" s="101"/>
    </row>
    <row r="155" spans="1:6" ht="14.4" x14ac:dyDescent="0.3">
      <c r="A155" s="16"/>
      <c r="B155" s="16"/>
      <c r="C155" s="62" t="s">
        <v>16</v>
      </c>
      <c r="D155" s="42" t="s">
        <v>30</v>
      </c>
      <c r="E155" s="95" t="str">
        <f t="shared" ref="E155:F156" si="6">E132</f>
        <v>foreløpig budsjett</v>
      </c>
      <c r="F155" s="101" t="str">
        <f t="shared" si="6"/>
        <v xml:space="preserve"> Budsjett</v>
      </c>
    </row>
    <row r="156" spans="1:6" ht="14.4" x14ac:dyDescent="0.3">
      <c r="A156" s="7" t="s">
        <v>49</v>
      </c>
      <c r="B156" s="7" t="s">
        <v>31</v>
      </c>
      <c r="C156" s="64">
        <f>C133</f>
        <v>45291</v>
      </c>
      <c r="D156" s="25" t="str">
        <f>D133</f>
        <v>2023</v>
      </c>
      <c r="E156" s="95" t="str">
        <f t="shared" si="6"/>
        <v>2024</v>
      </c>
      <c r="F156" s="101" t="str">
        <f t="shared" si="6"/>
        <v>2024</v>
      </c>
    </row>
    <row r="157" spans="1:6" ht="14.4" x14ac:dyDescent="0.3">
      <c r="A157" s="27"/>
      <c r="B157" s="19"/>
      <c r="C157" s="12"/>
      <c r="D157" s="9"/>
      <c r="E157" s="77"/>
      <c r="F157" s="96"/>
    </row>
    <row r="158" spans="1:6" ht="14.4" x14ac:dyDescent="0.3">
      <c r="A158" s="29" t="s">
        <v>213</v>
      </c>
      <c r="B158" s="3" t="s">
        <v>214</v>
      </c>
      <c r="C158" s="47">
        <v>1016837.58</v>
      </c>
      <c r="D158" s="4">
        <v>933202</v>
      </c>
      <c r="E158" s="74">
        <v>1003248</v>
      </c>
      <c r="F158" s="100">
        <v>1003248</v>
      </c>
    </row>
    <row r="159" spans="1:6" ht="14.4" x14ac:dyDescent="0.3">
      <c r="A159" s="29" t="s">
        <v>215</v>
      </c>
      <c r="B159" s="3" t="s">
        <v>217</v>
      </c>
      <c r="C159" s="47">
        <v>432799.74</v>
      </c>
      <c r="D159" s="4">
        <v>329082</v>
      </c>
      <c r="E159" s="74">
        <v>372558</v>
      </c>
      <c r="F159" s="100">
        <v>372558</v>
      </c>
    </row>
    <row r="160" spans="1:6" ht="14.4" x14ac:dyDescent="0.3">
      <c r="A160" s="29" t="s">
        <v>216</v>
      </c>
      <c r="B160" s="3" t="s">
        <v>218</v>
      </c>
      <c r="C160" s="47">
        <v>877134.04</v>
      </c>
      <c r="D160" s="4">
        <v>897310</v>
      </c>
      <c r="E160" s="74">
        <v>2594622</v>
      </c>
      <c r="F160" s="100">
        <v>2594622</v>
      </c>
    </row>
    <row r="161" spans="1:6" ht="14.4" x14ac:dyDescent="0.3">
      <c r="A161" s="29" t="s">
        <v>219</v>
      </c>
      <c r="B161" s="3" t="s">
        <v>272</v>
      </c>
      <c r="C161" s="47">
        <v>258041</v>
      </c>
      <c r="D161" s="4">
        <v>200000</v>
      </c>
      <c r="E161" s="74">
        <v>200000</v>
      </c>
      <c r="F161" s="164">
        <f>200000-100000+864874</f>
        <v>964874</v>
      </c>
    </row>
    <row r="162" spans="1:6" ht="14.4" x14ac:dyDescent="0.3">
      <c r="A162" s="29" t="s">
        <v>220</v>
      </c>
      <c r="B162" s="3" t="s">
        <v>221</v>
      </c>
      <c r="C162" s="47">
        <v>995021.99</v>
      </c>
      <c r="D162" s="4">
        <v>915256</v>
      </c>
      <c r="E162" s="74">
        <v>996678</v>
      </c>
      <c r="F162" s="100">
        <v>996678</v>
      </c>
    </row>
    <row r="163" spans="1:6" ht="14.4" x14ac:dyDescent="0.3">
      <c r="A163" s="29" t="s">
        <v>222</v>
      </c>
      <c r="B163" s="3" t="s">
        <v>223</v>
      </c>
      <c r="C163" s="47">
        <v>17361.93</v>
      </c>
      <c r="D163" s="4">
        <v>16000</v>
      </c>
      <c r="E163" s="74">
        <v>16000</v>
      </c>
      <c r="F163" s="100">
        <v>16000</v>
      </c>
    </row>
    <row r="164" spans="1:6" ht="14.4" x14ac:dyDescent="0.3">
      <c r="A164" s="29" t="s">
        <v>224</v>
      </c>
      <c r="B164" s="3" t="s">
        <v>225</v>
      </c>
      <c r="C164" s="47">
        <v>4089.33</v>
      </c>
      <c r="D164" s="4">
        <v>20000</v>
      </c>
      <c r="E164" s="74">
        <v>20000</v>
      </c>
      <c r="F164" s="100">
        <v>20000</v>
      </c>
    </row>
    <row r="165" spans="1:6" ht="14.4" x14ac:dyDescent="0.3">
      <c r="A165" s="29" t="s">
        <v>226</v>
      </c>
      <c r="B165" s="3" t="s">
        <v>227</v>
      </c>
      <c r="C165" s="47">
        <v>0</v>
      </c>
      <c r="D165" s="4">
        <v>15000</v>
      </c>
      <c r="E165" s="74">
        <v>15000</v>
      </c>
      <c r="F165" s="100">
        <v>15000</v>
      </c>
    </row>
    <row r="166" spans="1:6" ht="14.4" x14ac:dyDescent="0.3">
      <c r="A166" s="29" t="s">
        <v>228</v>
      </c>
      <c r="B166" s="3" t="s">
        <v>229</v>
      </c>
      <c r="C166" s="47">
        <v>45658.28</v>
      </c>
      <c r="D166" s="4">
        <v>35000</v>
      </c>
      <c r="E166" s="74">
        <v>35000</v>
      </c>
      <c r="F166" s="100">
        <v>35000</v>
      </c>
    </row>
    <row r="167" spans="1:6" ht="14.4" x14ac:dyDescent="0.3">
      <c r="A167" s="29" t="s">
        <v>230</v>
      </c>
      <c r="B167" s="3" t="s">
        <v>231</v>
      </c>
      <c r="C167" s="47">
        <v>2765</v>
      </c>
      <c r="D167" s="4">
        <v>20000</v>
      </c>
      <c r="E167" s="74">
        <v>20000</v>
      </c>
      <c r="F167" s="100">
        <v>20000</v>
      </c>
    </row>
    <row r="168" spans="1:6" ht="14.4" x14ac:dyDescent="0.3">
      <c r="A168" s="29" t="s">
        <v>232</v>
      </c>
      <c r="B168" s="3" t="s">
        <v>233</v>
      </c>
      <c r="C168" s="47">
        <v>764318.5</v>
      </c>
      <c r="D168" s="4">
        <v>752370</v>
      </c>
      <c r="E168" s="74">
        <v>750000</v>
      </c>
      <c r="F168" s="100">
        <v>750000</v>
      </c>
    </row>
    <row r="169" spans="1:6" ht="14.4" x14ac:dyDescent="0.3">
      <c r="A169" s="29" t="s">
        <v>234</v>
      </c>
      <c r="B169" s="3" t="s">
        <v>235</v>
      </c>
      <c r="C169" s="47">
        <v>17360.900000000001</v>
      </c>
      <c r="D169" s="4">
        <v>16000</v>
      </c>
      <c r="E169" s="74">
        <v>20000</v>
      </c>
      <c r="F169" s="100">
        <v>20000</v>
      </c>
    </row>
    <row r="170" spans="1:6" ht="14.4" x14ac:dyDescent="0.3">
      <c r="A170" s="29" t="s">
        <v>236</v>
      </c>
      <c r="B170" s="3" t="s">
        <v>237</v>
      </c>
      <c r="C170" s="47">
        <v>10790.6</v>
      </c>
      <c r="D170" s="4">
        <v>20000</v>
      </c>
      <c r="E170" s="74">
        <v>20000</v>
      </c>
      <c r="F170" s="100">
        <v>20000</v>
      </c>
    </row>
    <row r="171" spans="1:6" ht="14.4" x14ac:dyDescent="0.3">
      <c r="A171" s="29" t="s">
        <v>238</v>
      </c>
      <c r="B171" s="3" t="s">
        <v>239</v>
      </c>
      <c r="C171" s="47">
        <v>3549</v>
      </c>
      <c r="D171" s="4">
        <v>10000</v>
      </c>
      <c r="E171" s="74">
        <v>10000</v>
      </c>
      <c r="F171" s="100">
        <v>10000</v>
      </c>
    </row>
    <row r="172" spans="1:6" ht="14.4" x14ac:dyDescent="0.3">
      <c r="A172" s="29" t="s">
        <v>240</v>
      </c>
      <c r="B172" s="3" t="s">
        <v>241</v>
      </c>
      <c r="C172" s="47">
        <v>7858.11</v>
      </c>
      <c r="D172" s="4">
        <v>15000</v>
      </c>
      <c r="E172" s="74">
        <v>15000</v>
      </c>
      <c r="F172" s="100">
        <v>15000</v>
      </c>
    </row>
    <row r="173" spans="1:6" ht="14.4" x14ac:dyDescent="0.3">
      <c r="A173" s="29" t="s">
        <v>242</v>
      </c>
      <c r="B173" s="3" t="s">
        <v>243</v>
      </c>
      <c r="C173" s="47">
        <v>107381.53</v>
      </c>
      <c r="D173" s="4">
        <v>70000</v>
      </c>
      <c r="E173" s="74">
        <v>70000</v>
      </c>
      <c r="F173" s="100">
        <v>70000</v>
      </c>
    </row>
    <row r="174" spans="1:6" ht="14.4" x14ac:dyDescent="0.3">
      <c r="A174" s="29" t="s">
        <v>244</v>
      </c>
      <c r="B174" s="3" t="s">
        <v>245</v>
      </c>
      <c r="C174" s="47">
        <v>74625.89</v>
      </c>
      <c r="D174" s="4">
        <v>69200</v>
      </c>
      <c r="E174" s="74">
        <v>75000</v>
      </c>
      <c r="F174" s="100">
        <v>75000</v>
      </c>
    </row>
    <row r="175" spans="1:6" ht="14.4" x14ac:dyDescent="0.3">
      <c r="A175" s="29" t="s">
        <v>246</v>
      </c>
      <c r="B175" s="3" t="s">
        <v>247</v>
      </c>
      <c r="C175" s="47">
        <v>131747.09</v>
      </c>
      <c r="D175" s="4">
        <v>127400</v>
      </c>
      <c r="E175" s="74">
        <v>107400</v>
      </c>
      <c r="F175" s="100">
        <v>107400</v>
      </c>
    </row>
    <row r="176" spans="1:6" ht="14.4" x14ac:dyDescent="0.3">
      <c r="A176" s="29" t="s">
        <v>248</v>
      </c>
      <c r="B176" s="3" t="s">
        <v>249</v>
      </c>
      <c r="C176" s="47">
        <v>15966.43</v>
      </c>
      <c r="D176" s="4">
        <v>10000</v>
      </c>
      <c r="E176" s="74">
        <v>20000</v>
      </c>
      <c r="F176" s="100">
        <v>20000</v>
      </c>
    </row>
    <row r="177" spans="1:6" ht="14.4" x14ac:dyDescent="0.3">
      <c r="A177" s="18">
        <v>7098</v>
      </c>
      <c r="B177" s="3" t="s">
        <v>250</v>
      </c>
      <c r="C177" s="47">
        <f>610.64+0.17</f>
        <v>610.80999999999995</v>
      </c>
      <c r="D177" s="4">
        <v>1000</v>
      </c>
      <c r="E177" s="74">
        <v>0</v>
      </c>
      <c r="F177" s="100">
        <v>0</v>
      </c>
    </row>
    <row r="178" spans="1:6" ht="14.4" x14ac:dyDescent="0.3">
      <c r="A178" s="18"/>
      <c r="B178" s="3"/>
      <c r="C178" s="4"/>
      <c r="D178" s="4"/>
      <c r="E178" s="80"/>
      <c r="F178" s="96"/>
    </row>
    <row r="179" spans="1:6" ht="15" thickBot="1" x14ac:dyDescent="0.35">
      <c r="A179" s="36">
        <v>70</v>
      </c>
      <c r="B179" s="10" t="str">
        <f>+B154</f>
        <v>DRIFT KONTORET</v>
      </c>
      <c r="C179" s="11">
        <f>SUM(C158:C177)</f>
        <v>4783917.7499999991</v>
      </c>
      <c r="D179" s="11">
        <f>SUM(D158:D177)</f>
        <v>4471820</v>
      </c>
      <c r="E179" s="81">
        <f>SUM(E158:E178)</f>
        <v>6360506</v>
      </c>
      <c r="F179" s="103">
        <f>SUM(F158:F178)</f>
        <v>7125380</v>
      </c>
    </row>
    <row r="180" spans="1:6" ht="14.4" x14ac:dyDescent="0.3">
      <c r="A180" s="3"/>
      <c r="B180" s="3"/>
      <c r="C180" s="38"/>
      <c r="D180" s="4"/>
      <c r="E180" s="74"/>
      <c r="F180" s="96"/>
    </row>
    <row r="181" spans="1:6" ht="14.4" x14ac:dyDescent="0.3">
      <c r="A181" s="30" t="s">
        <v>46</v>
      </c>
      <c r="B181" s="14" t="s">
        <v>251</v>
      </c>
      <c r="C181" s="68"/>
      <c r="D181" s="20"/>
      <c r="E181" s="82"/>
      <c r="F181" s="98"/>
    </row>
    <row r="182" spans="1:6" ht="14.4" x14ac:dyDescent="0.3">
      <c r="A182" s="16"/>
      <c r="B182" s="16"/>
      <c r="C182" s="62" t="s">
        <v>16</v>
      </c>
      <c r="D182" s="17"/>
      <c r="E182" s="76"/>
      <c r="F182" s="98"/>
    </row>
    <row r="183" spans="1:6" ht="14.4" x14ac:dyDescent="0.3">
      <c r="A183" s="43" t="s">
        <v>49</v>
      </c>
      <c r="B183" s="7" t="s">
        <v>31</v>
      </c>
      <c r="C183" s="69">
        <f>C156</f>
        <v>45291</v>
      </c>
      <c r="D183" s="8"/>
      <c r="E183" s="88"/>
      <c r="F183" s="106"/>
    </row>
    <row r="184" spans="1:6" ht="14.4" x14ac:dyDescent="0.3">
      <c r="A184" s="70"/>
      <c r="B184" s="22"/>
      <c r="C184" s="49"/>
      <c r="D184" s="9"/>
      <c r="E184" s="77"/>
      <c r="F184" s="106"/>
    </row>
    <row r="185" spans="1:6" ht="14.4" x14ac:dyDescent="0.3">
      <c r="A185" s="29" t="s">
        <v>252</v>
      </c>
      <c r="B185" s="19" t="s">
        <v>253</v>
      </c>
      <c r="C185" s="49"/>
      <c r="D185" s="9"/>
      <c r="E185" s="77"/>
      <c r="F185" s="106"/>
    </row>
    <row r="186" spans="1:6" ht="14.4" x14ac:dyDescent="0.3">
      <c r="A186" s="29" t="s">
        <v>254</v>
      </c>
      <c r="B186" s="19" t="s">
        <v>255</v>
      </c>
      <c r="C186" s="49"/>
      <c r="D186" s="9"/>
      <c r="E186" s="77"/>
      <c r="F186" s="106"/>
    </row>
    <row r="187" spans="1:6" ht="14.4" x14ac:dyDescent="0.3">
      <c r="A187" s="29" t="s">
        <v>256</v>
      </c>
      <c r="B187" s="19" t="s">
        <v>257</v>
      </c>
      <c r="C187" s="49"/>
      <c r="D187" s="9"/>
      <c r="E187" s="77"/>
      <c r="F187" s="106"/>
    </row>
    <row r="188" spans="1:6" ht="14.4" x14ac:dyDescent="0.3">
      <c r="A188" s="29" t="s">
        <v>258</v>
      </c>
      <c r="B188" s="19" t="s">
        <v>259</v>
      </c>
      <c r="C188" s="49"/>
      <c r="D188" s="9"/>
      <c r="E188" s="77"/>
      <c r="F188" s="106"/>
    </row>
    <row r="189" spans="1:6" ht="14.4" x14ac:dyDescent="0.3">
      <c r="A189" s="18">
        <v>8080</v>
      </c>
      <c r="B189" s="3" t="s">
        <v>260</v>
      </c>
      <c r="C189" s="49"/>
      <c r="D189" s="9"/>
      <c r="E189" s="77"/>
      <c r="F189" s="106"/>
    </row>
    <row r="190" spans="1:6" ht="14.4" x14ac:dyDescent="0.3">
      <c r="A190" s="18"/>
      <c r="B190" s="3"/>
      <c r="C190" s="49"/>
      <c r="D190" s="9"/>
      <c r="E190" s="77"/>
      <c r="F190" s="106"/>
    </row>
    <row r="191" spans="1:6" ht="15" thickBot="1" x14ac:dyDescent="0.35">
      <c r="A191" s="71" t="str">
        <f>A181</f>
        <v>80</v>
      </c>
      <c r="B191" s="10" t="str">
        <f>+B181</f>
        <v>INTERNASJONALT ARBEID</v>
      </c>
      <c r="C191" s="72">
        <f>SUM(C185:C189)</f>
        <v>0</v>
      </c>
      <c r="D191" s="32"/>
      <c r="E191" s="94"/>
      <c r="F191" s="102"/>
    </row>
    <row r="192" spans="1:6" ht="14.4" x14ac:dyDescent="0.3">
      <c r="A192" s="30" t="s">
        <v>46</v>
      </c>
      <c r="B192" s="14" t="s">
        <v>251</v>
      </c>
      <c r="C192" s="68"/>
      <c r="D192" s="20"/>
      <c r="E192" s="91"/>
      <c r="F192" s="101"/>
    </row>
    <row r="193" spans="1:6" ht="14.4" x14ac:dyDescent="0.3">
      <c r="A193" s="16"/>
      <c r="B193" s="16"/>
      <c r="C193" s="62" t="s">
        <v>16</v>
      </c>
      <c r="D193" s="42" t="s">
        <v>30</v>
      </c>
      <c r="E193" s="93" t="str">
        <f>E155</f>
        <v>foreløpig budsjett</v>
      </c>
      <c r="F193" s="101" t="str">
        <f>F155</f>
        <v xml:space="preserve"> Budsjett</v>
      </c>
    </row>
    <row r="194" spans="1:6" ht="14.4" x14ac:dyDescent="0.3">
      <c r="A194" s="7" t="s">
        <v>49</v>
      </c>
      <c r="B194" s="7" t="s">
        <v>31</v>
      </c>
      <c r="C194" s="64">
        <f>C156</f>
        <v>45291</v>
      </c>
      <c r="D194" s="25" t="str">
        <f>D156</f>
        <v>2023</v>
      </c>
      <c r="E194" s="92" t="str">
        <f>E156</f>
        <v>2024</v>
      </c>
      <c r="F194" s="101" t="str">
        <f>F156</f>
        <v>2024</v>
      </c>
    </row>
    <row r="195" spans="1:6" ht="14.4" x14ac:dyDescent="0.3">
      <c r="A195" s="29"/>
      <c r="B195" s="3"/>
      <c r="C195" s="12"/>
      <c r="D195" s="13"/>
      <c r="E195" s="78"/>
      <c r="F195" s="96"/>
    </row>
    <row r="196" spans="1:6" ht="14.4" x14ac:dyDescent="0.3">
      <c r="A196" s="29" t="s">
        <v>252</v>
      </c>
      <c r="B196" s="3" t="s">
        <v>261</v>
      </c>
      <c r="C196" s="13">
        <v>22111.41</v>
      </c>
      <c r="D196" s="4">
        <v>75000</v>
      </c>
      <c r="E196" s="74">
        <v>90000</v>
      </c>
      <c r="F196" s="164">
        <v>20000</v>
      </c>
    </row>
    <row r="197" spans="1:6" ht="14.4" x14ac:dyDescent="0.3">
      <c r="A197" s="29" t="s">
        <v>254</v>
      </c>
      <c r="B197" s="3" t="s">
        <v>262</v>
      </c>
      <c r="C197" s="13">
        <v>161912.23000000001</v>
      </c>
      <c r="D197" s="4">
        <v>90000</v>
      </c>
      <c r="E197" s="74">
        <v>0</v>
      </c>
      <c r="F197" s="100">
        <v>0</v>
      </c>
    </row>
    <row r="198" spans="1:6" ht="14.4" x14ac:dyDescent="0.3">
      <c r="A198" s="29" t="s">
        <v>256</v>
      </c>
      <c r="B198" s="3" t="s">
        <v>257</v>
      </c>
      <c r="C198" s="13">
        <v>0</v>
      </c>
      <c r="D198" s="4">
        <v>0</v>
      </c>
      <c r="E198" s="74"/>
      <c r="F198" s="100"/>
    </row>
    <row r="199" spans="1:6" ht="14.4" x14ac:dyDescent="0.3">
      <c r="A199" s="29" t="s">
        <v>263</v>
      </c>
      <c r="B199" s="57" t="s">
        <v>264</v>
      </c>
      <c r="C199" s="13">
        <v>0</v>
      </c>
      <c r="D199" s="54">
        <v>0</v>
      </c>
      <c r="E199" s="89"/>
      <c r="F199" s="102"/>
    </row>
    <row r="200" spans="1:6" ht="14.4" x14ac:dyDescent="0.3">
      <c r="A200" s="29" t="s">
        <v>265</v>
      </c>
      <c r="B200" s="3" t="s">
        <v>266</v>
      </c>
      <c r="C200" s="13">
        <v>0</v>
      </c>
      <c r="D200" s="54">
        <v>0</v>
      </c>
      <c r="E200" s="89"/>
      <c r="F200" s="102"/>
    </row>
    <row r="201" spans="1:6" ht="14.4" x14ac:dyDescent="0.3">
      <c r="A201" s="29" t="s">
        <v>265</v>
      </c>
      <c r="B201" s="3" t="s">
        <v>260</v>
      </c>
      <c r="C201" s="13">
        <v>0</v>
      </c>
      <c r="D201" s="13">
        <v>0</v>
      </c>
      <c r="E201" s="78"/>
      <c r="F201" s="102"/>
    </row>
    <row r="202" spans="1:6" ht="14.4" x14ac:dyDescent="0.3">
      <c r="A202" s="29"/>
      <c r="B202" s="3"/>
      <c r="C202" s="13"/>
      <c r="D202" s="13"/>
      <c r="E202" s="78"/>
      <c r="F202" s="102"/>
    </row>
    <row r="203" spans="1:6" ht="15" thickBot="1" x14ac:dyDescent="0.35">
      <c r="A203" s="36">
        <v>80</v>
      </c>
      <c r="B203" s="10" t="s">
        <v>251</v>
      </c>
      <c r="C203" s="11">
        <f>SUM(C196:C201)</f>
        <v>184023.64</v>
      </c>
      <c r="D203" s="11">
        <f>SUM(D196:D201)</f>
        <v>165000</v>
      </c>
      <c r="E203" s="90">
        <f>SUM(E196:E202)</f>
        <v>90000</v>
      </c>
      <c r="F203" s="103">
        <f>SUM(F196:F202)</f>
        <v>20000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46DB011BEA373489F7B8C6AB454F402" ma:contentTypeVersion="14" ma:contentTypeDescription="Opprett et nytt dokument." ma:contentTypeScope="" ma:versionID="aff390cea89493839452295974372ca5">
  <xsd:schema xmlns:xsd="http://www.w3.org/2001/XMLSchema" xmlns:xs="http://www.w3.org/2001/XMLSchema" xmlns:p="http://schemas.microsoft.com/office/2006/metadata/properties" xmlns:ns2="4c2dd8b6-8bc7-49b9-b25c-f1bdaa3d4556" xmlns:ns3="555f57c8-3ab0-4c00-9bd1-67ddfe07a9b3" targetNamespace="http://schemas.microsoft.com/office/2006/metadata/properties" ma:root="true" ma:fieldsID="147ecc0614959743030a241dabbf1e21" ns2:_="" ns3:_="">
    <xsd:import namespace="4c2dd8b6-8bc7-49b9-b25c-f1bdaa3d4556"/>
    <xsd:import namespace="555f57c8-3ab0-4c00-9bd1-67ddfe07a9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2dd8b6-8bc7-49b9-b25c-f1bdaa3d45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2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Bildemerkelapper" ma:readOnly="false" ma:fieldId="{5cf76f15-5ced-4ddc-b409-7134ff3c332f}" ma:taxonomyMulti="true" ma:sspId="d83ef16c-7d3f-4fa6-ba70-edadd69ca3e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5f57c8-3ab0-4c00-9bd1-67ddfe07a9b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c2dd8b6-8bc7-49b9-b25c-f1bdaa3d4556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750686-FCEB-49F1-9EA8-195B3CBCAF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2dd8b6-8bc7-49b9-b25c-f1bdaa3d4556"/>
    <ds:schemaRef ds:uri="555f57c8-3ab0-4c00-9bd1-67ddfe07a9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2B4E311-1B64-4B18-A3C0-BCDCE5CC9FA2}">
  <ds:schemaRefs>
    <ds:schemaRef ds:uri="http://schemas.microsoft.com/office/2006/metadata/properties"/>
    <ds:schemaRef ds:uri="http://schemas.microsoft.com/office/infopath/2007/PartnerControls"/>
    <ds:schemaRef ds:uri="16314edc-dfa4-49f5-b2da-249ad84a7b72"/>
    <ds:schemaRef ds:uri="37fc4374-ed2b-405d-a3dd-7ec804275818"/>
    <ds:schemaRef ds:uri="4c2dd8b6-8bc7-49b9-b25c-f1bdaa3d4556"/>
  </ds:schemaRefs>
</ds:datastoreItem>
</file>

<file path=customXml/itemProps3.xml><?xml version="1.0" encoding="utf-8"?>
<ds:datastoreItem xmlns:ds="http://schemas.openxmlformats.org/officeDocument/2006/customXml" ds:itemID="{A3877841-0E92-4A0E-923D-0D7AE05B3E5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forslag budsjett 2024</vt:lpstr>
      <vt:lpstr> budsjett ulike formål 2024</vt:lpstr>
    </vt:vector>
  </TitlesOfParts>
  <Manager/>
  <Company>FOBSV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sandersen</dc:creator>
  <cp:keywords/>
  <dc:description/>
  <cp:lastModifiedBy>Grethe Kvist</cp:lastModifiedBy>
  <cp:revision/>
  <cp:lastPrinted>2024-02-20T11:20:01Z</cp:lastPrinted>
  <dcterms:created xsi:type="dcterms:W3CDTF">2004-03-24T08:03:13Z</dcterms:created>
  <dcterms:modified xsi:type="dcterms:W3CDTF">2024-03-04T18:15:56Z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  <property fmtid="{D5CDD505-2E9C-101B-9397-08002B2CF9AE}" pid="4" name="MediaServiceImageTags">
    <vt:lpwstr/>
  </property>
  <property fmtid="{D5CDD505-2E9C-101B-9397-08002B2CF9AE}" pid="5" name="ContentTypeId">
    <vt:lpwstr>0x010100246DB011BEA373489F7B8C6AB454F402</vt:lpwstr>
  </property>
</Properties>
</file>